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5B3BE0A-651C-4F29-BE32-96B27DE552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0" l="1"/>
  <c r="F25" i="20" s="1"/>
  <c r="E24" i="20"/>
  <c r="E25" i="20" s="1"/>
  <c r="D24" i="20"/>
  <c r="D25" i="20" s="1"/>
  <c r="F17" i="20"/>
  <c r="F18" i="20" s="1"/>
  <c r="E17" i="20"/>
  <c r="E18" i="20" s="1"/>
  <c r="D17" i="20"/>
  <c r="D18" i="20" s="1"/>
  <c r="F10" i="20"/>
  <c r="F11" i="20" s="1"/>
  <c r="E10" i="20"/>
  <c r="E11" i="20" s="1"/>
  <c r="D10" i="20"/>
  <c r="D11" i="20" s="1"/>
  <c r="L63" i="16" l="1"/>
  <c r="M63" i="16"/>
  <c r="N63" i="16"/>
  <c r="L89" i="16"/>
  <c r="M89" i="16"/>
  <c r="N89" i="16"/>
  <c r="L49" i="16"/>
  <c r="M49" i="16"/>
  <c r="N49" i="16"/>
  <c r="L82" i="16"/>
  <c r="M82" i="16"/>
  <c r="N82" i="16"/>
  <c r="L25" i="16"/>
  <c r="M25" i="16"/>
  <c r="N25" i="16"/>
  <c r="N76" i="16"/>
  <c r="M76" i="16"/>
  <c r="L76" i="16"/>
  <c r="L73" i="16"/>
  <c r="M73" i="16"/>
  <c r="N73" i="16"/>
  <c r="L32" i="16"/>
  <c r="M32" i="16"/>
  <c r="N32" i="16"/>
  <c r="L66" i="16"/>
  <c r="M66" i="16"/>
  <c r="N66" i="16"/>
  <c r="L21" i="16"/>
  <c r="M21" i="16"/>
  <c r="N21" i="16"/>
  <c r="L17" i="16"/>
  <c r="M17" i="16"/>
  <c r="N17" i="16"/>
  <c r="L55" i="16"/>
  <c r="M55" i="16"/>
  <c r="N55" i="16"/>
  <c r="L42" i="16"/>
  <c r="M42" i="16"/>
  <c r="N42" i="16"/>
  <c r="N69" i="16" l="1"/>
  <c r="N77" i="16" s="1"/>
  <c r="M69" i="16"/>
  <c r="M77" i="16" s="1"/>
  <c r="L69" i="16"/>
  <c r="L77" i="16" s="1"/>
  <c r="L92" i="16" l="1"/>
  <c r="M92" i="16"/>
  <c r="N92" i="16"/>
  <c r="M56" i="16" l="1"/>
  <c r="E9" i="12"/>
  <c r="L56" i="16" l="1"/>
  <c r="N56" i="16"/>
  <c r="L95" i="16"/>
  <c r="L96" i="16" s="1"/>
  <c r="M95" i="16"/>
  <c r="M96" i="16" s="1"/>
  <c r="N95" i="16"/>
  <c r="N96" i="16" s="1"/>
  <c r="L97" i="16" l="1"/>
  <c r="M97" i="16"/>
  <c r="N97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<sst xmlns="http://schemas.openxmlformats.org/spreadsheetml/2006/main" count="537" uniqueCount="338">
  <si>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</si>
  <si>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</si>
  <si>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</si>
  <si>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</si>
  <si>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</si>
  <si>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</si>
  <si>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</si>
  <si>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</si>
  <si>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</si>
  <si>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</si>
  <si>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</si>
  <si>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</si>
  <si>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</si>
  <si>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</si>
  <si>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</si>
  <si>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</si>
  <si>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</si>
  <si>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</si>
  <si>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</si>
  <si>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</si>
  <si>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</si>
  <si>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</si>
  <si>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</si>
  <si>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</si>
  <si>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</si>
  <si>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</si>
  <si>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</si>
  <si>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</si>
  <si>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</si>
  <si>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</si>
  <si>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</si>
  <si>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</si>
  <si>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</si>
  <si>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</si>
  <si>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</si>
  <si>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</si>
  <si>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</si>
  <si>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</si>
  <si>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</si>
  <si>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</si>
  <si>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</si>
  <si>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</si>
  <si>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</si>
  <si>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</si>
  <si>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</si>
  <si>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</si>
  <si>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</si>
  <si>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</si>
  <si>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</si>
  <si>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</si>
  <si>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</si>
  <si>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</si>
  <si>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</si>
  <si>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</si>
  <si>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</si>
  <si>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</si>
  <si>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</si>
  <si>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</si>
  <si>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</si>
  <si>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</si>
  <si>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</si>
  <si>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</si>
  <si>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</si>
  <si>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</si>
  <si>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</si>
  <si>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</si>
  <si>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</si>
  <si>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</si>
  <si>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</si>
  <si>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</si>
  <si>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</si>
  <si>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</si>
  <si>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</si>
  <si>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</si>
  <si>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</si>
  <si>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</si>
  <si>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</si>
  <si>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</si>
  <si>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</si>
  <si>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</si>
  <si>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</si>
  <si>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</si>
  <si>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</si>
  <si>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</si>
  <si>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</si>
  <si>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</si>
  <si>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</si>
  <si>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</si>
  <si>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</si>
  <si>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</si>
  <si>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</si>
  <si>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</si>
  <si>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</si>
  <si>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</si>
  <si>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</si>
  <si>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</si>
  <si>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</si>
  <si>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</si>
  <si>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</si>
  <si>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</si>
  <si>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</si>
  <si>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</si>
  <si>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</si>
  <si>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</si>
  <si>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</si>
  <si>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</si>
  <si>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</si>
  <si>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</si>
  <si>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</si>
  <si>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</si>
  <si>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</si>
  <si>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</si>
  <si>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</si>
  <si>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</si>
  <si>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</si>
  <si>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</si>
  <si>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</si>
  <si>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</si>
  <si>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</si>
  <si>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</si>
  <si>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</si>
  <si>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</si>
  <si>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</si>
  <si>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</si>
  <si>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</si>
  <si>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</si>
  <si>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</si>
  <si>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</si>
  <si>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</si>
  <si>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</si>
  <si>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</si>
  <si>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</si>
  <si>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</si>
  <si>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</si>
  <si>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</si>
  <si>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</si>
  <si>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</si>
  <si>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</si>
  <si>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</si>
  <si>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</si>
  <si>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</si>
  <si>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</si>
  <si>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</si>
  <si>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</si>
  <si>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</si>
  <si>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</si>
  <si>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</si>
  <si>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</si>
  <si>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</si>
  <si>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</si>
  <si>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</si>
  <si>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</si>
  <si>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</si>
  <si>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</si>
  <si>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</si>
  <si>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</si>
  <si>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</si>
  <si>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</si>
  <si>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</si>
  <si>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</si>
  <si>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</si>
  <si>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</si>
  <si>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</si>
  <si>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</si>
  <si>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</si>
  <si>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</si>
  <si>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</si>
  <si>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</si>
  <si>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</si>
  <si>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</si>
  <si>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</si>
  <si>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</si>
  <si>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</si>
  <si>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</si>
  <si>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</si>
  <si>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</si>
  <si>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</si>
  <si>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</si>
  <si>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</si>
  <si>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</si>
  <si>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</si>
  <si>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</si>
  <si>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</si>
  <si>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</si>
  <si>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</si>
  <si>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</si>
  <si>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</si>
  <si>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</si>
  <si>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</si>
  <si>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</si>
  <si>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</si>
  <si>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</si>
  <si>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</si>
  <si>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</si>
  <si>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</si>
  <si>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</si>
  <si>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</si>
  <si>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</si>
  <si>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</si>
  <si>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</si>
  <si>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</si>
  <si>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</si>
  <si>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</si>
  <si>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</si>
  <si>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</si>
  <si>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</si>
  <si>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</si>
  <si>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</si>
  <si>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</si>
  <si>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</si>
  <si>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</si>
  <si>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</si>
  <si>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</si>
  <si>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</si>
  <si>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</si>
  <si>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</si>
  <si>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</si>
  <si>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</si>
  <si>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</si>
  <si>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</si>
  <si>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</si>
  <si>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</si>
  <si>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</si>
  <si>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</si>
  <si>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</si>
  <si>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</si>
  <si>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</si>
  <si>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</si>
  <si>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</si>
  <si>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</si>
  <si>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</si>
  <si>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</si>
  <si>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</si>
  <si>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</si>
  <si>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</si>
  <si>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</si>
  <si>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</si>
  <si>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</si>
  <si>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</si>
  <si>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</si>
  <si>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</si>
  <si>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</si>
  <si>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</si>
  <si>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</si>
  <si>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</si>
  <si>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</si>
  <si>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</si>
  <si>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</si>
  <si>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</si>
  <si>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</si>
  <si>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</si>
  <si>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</si>
  <si>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</si>
  <si>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</si>
  <si>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</si>
  <si>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</si>
  <si>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</si>
  <si>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</si>
  <si>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</si>
  <si>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</si>
  <si>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</si>
  <si>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</si>
  <si>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</si>
  <si>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</si>
  <si>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</si>
  <si>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</si>
  <si>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</si>
  <si>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</si>
  <si>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</si>
  <si>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</si>
  <si>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</si>
  <si>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</si>
  <si>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</si>
  <si>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</si>
  <si>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</si>
  <si>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</si>
  <si>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</si>
  <si>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</si>
  <si>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</si>
  <si>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</si>
  <si>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</si>
  <si>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</si>
  <si>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</si>
  <si>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</si>
  <si>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</si>
  <si>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</si>
  <si>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</si>
  <si>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</si>
  <si>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</si>
  <si>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</si>
  <si>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</si>
  <si>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</si>
  <si>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</si>
  <si>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</si>
  <si>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</si>
  <si>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</si>
  <si>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</si>
  <si>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</si>
  <si>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</si>
  <si>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</si>
  <si>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</si>
  <si>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</si>
  <si>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</si>
  <si>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</si>
  <si>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</si>
  <si>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</si>
  <si>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</si>
  <si>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</si>
  <si>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</si>
  <si>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</si>
  <si>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</si>
  <si>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</si>
  <si>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</si>
  <si>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</si>
  <si>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</si>
  <si>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</si>
  <si>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</si>
  <si>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ISX Trading Indices of Wednesday 29/4/2026</t>
  </si>
  <si>
    <t>Bulletin No (74)</t>
  </si>
  <si>
    <t>Wednesday 29/4/2026</t>
  </si>
  <si>
    <t>Iraq Stock Exchange not trading companies of Wednesday 29/4/2026</t>
  </si>
  <si>
    <t xml:space="preserve">OTC Platform Trading Bulletin No (74) </t>
  </si>
  <si>
    <t xml:space="preserve">Regular Market Bulletin No (74) </t>
  </si>
  <si>
    <t>Second Platform Market Bulletin No (74)</t>
  </si>
  <si>
    <t xml:space="preserve">Undisclosed Platform Companies Bulletin No (74) </t>
  </si>
  <si>
    <t>Non Iraqis' Bulletin  Wednesday   April  29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</si>
  <si>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</si>
  <si>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</si>
  <si>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</si>
  <si>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</si>
  <si>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</si>
  <si>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</si>
  <si>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</si>
  <si>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</si>
  <si>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>Non Iraqi Trading of Second Market (BUY)</t>
  </si>
  <si>
    <t>No. of trades</t>
  </si>
  <si>
    <t xml:space="preserve">Traded Volume </t>
  </si>
  <si>
    <t xml:space="preserve">Traded 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</si>
</sst>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rgb="FFC00000"/>
      <name val="Arial"/>
      <family val="2"/>
    </font>
    <font>
      <sz val="12"/>
      <color rgb="FFC0000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2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67" fontId="80" fillId="0" borderId="0" xfId="1500" applyNumberFormat="1" applyFont="1" applyBorder="1"/>
    <xf numFmtId="0" fontId="81" fillId="0" borderId="0" xfId="0" applyFont="1"/>
    <xf numFmtId="1" fontId="80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0" fontId="81" fillId="60" borderId="138" xfId="0" applyFont="1" applyFill="1" applyBorder="1" applyAlignment="1">
      <alignment horizontal="center"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0" fontId="84" fillId="0" borderId="0" xfId="0" applyFont="1"/>
    <xf numFmtId="0" fontId="81" fillId="0" borderId="139" xfId="5" applyFont="1" applyBorder="1" applyAlignment="1">
      <alignment vertical="center"/>
    </xf>
    <xf numFmtId="1" fontId="81" fillId="0" borderId="139" xfId="1500" applyNumberFormat="1" applyFont="1" applyBorder="1" applyAlignment="1">
      <alignment horizontal="center" vertical="center"/>
    </xf>
    <xf numFmtId="167" fontId="81" fillId="0" borderId="139" xfId="1500" applyNumberFormat="1" applyFont="1" applyBorder="1" applyAlignment="1">
      <alignment horizontal="center" vertical="center"/>
    </xf>
    <xf numFmtId="0" fontId="81" fillId="0" borderId="137" xfId="0" applyFont="1" applyBorder="1" applyAlignment="1">
      <alignment vertical="center"/>
    </xf>
    <xf numFmtId="0" fontId="84" fillId="0" borderId="140" xfId="0" applyFont="1" applyBorder="1"/>
    <xf numFmtId="1" fontId="82" fillId="0" borderId="0" xfId="1500" applyNumberFormat="1" applyFont="1" applyAlignment="1">
      <alignment horizontal="center" vertical="center"/>
    </xf>
    <xf numFmtId="167" fontId="82" fillId="0" borderId="0" xfId="1500" applyNumberFormat="1" applyFont="1"/>
    <xf numFmtId="0" fontId="85" fillId="3" borderId="0" xfId="0" applyFont="1" applyFill="1" applyAlignment="1">
      <alignment vertical="center"/>
    </xf>
    <xf numFmtId="0" fontId="81" fillId="3" borderId="0" xfId="0" applyFont="1" applyFill="1" applyAlignment="1">
      <alignment vertical="center"/>
    </xf>
    <xf numFmtId="1" fontId="81" fillId="3" borderId="0" xfId="1500" applyNumberFormat="1" applyFont="1" applyFill="1" applyBorder="1" applyAlignment="1">
      <alignment horizontal="center" vertical="center"/>
    </xf>
    <xf numFmtId="167" fontId="82" fillId="3" borderId="0" xfId="1500" applyNumberFormat="1" applyFont="1" applyFill="1" applyBorder="1" applyAlignment="1">
      <alignment vertical="center"/>
    </xf>
    <xf numFmtId="167" fontId="82" fillId="0" borderId="0" xfId="1500" applyNumberFormat="1" applyFont="1" applyBorder="1" applyAlignment="1">
      <alignment vertical="center"/>
    </xf>
    <xf numFmtId="0" fontId="81" fillId="4" borderId="138" xfId="0" applyFont="1" applyFill="1" applyBorder="1" applyAlignment="1">
      <alignment vertical="center" wrapText="1"/>
    </xf>
    <xf numFmtId="1" fontId="81" fillId="4" borderId="138" xfId="1500" applyNumberFormat="1" applyFont="1" applyFill="1" applyBorder="1" applyAlignment="1">
      <alignment horizontal="center" vertical="center" wrapText="1"/>
    </xf>
    <xf numFmtId="167" fontId="81" fillId="60" borderId="138" xfId="1500" applyNumberFormat="1" applyFont="1" applyFill="1" applyBorder="1" applyAlignment="1">
      <alignment horizontal="center" vertical="center" wrapText="1"/>
    </xf>
    <xf numFmtId="167" fontId="84" fillId="0" borderId="0" xfId="1500" applyNumberFormat="1" applyFont="1"/>
    <xf numFmtId="167" fontId="81" fillId="0" borderId="139" xfId="1500" applyNumberFormat="1" applyFont="1" applyBorder="1" applyAlignment="1">
      <alignment vertical="center"/>
    </xf>
    <xf numFmtId="167" fontId="81" fillId="0" borderId="137" xfId="1500" applyNumberFormat="1" applyFont="1" applyBorder="1" applyAlignment="1">
      <alignment vertical="center"/>
    </xf>
    <xf numFmtId="167" fontId="84" fillId="0" borderId="140" xfId="1500" applyNumberFormat="1" applyFont="1" applyBorder="1"/>
    <xf numFmtId="0" fontId="83" fillId="4" borderId="139" xfId="0" applyFont="1" applyFill="1" applyBorder="1" applyAlignment="1">
      <alignment vertical="center" wrapText="1"/>
    </xf>
    <xf numFmtId="0" fontId="81" fillId="60" borderId="139" xfId="0" applyFont="1" applyFill="1" applyBorder="1" applyAlignment="1">
      <alignment horizontal="center" vertical="center" wrapText="1"/>
    </xf>
    <xf numFmtId="1" fontId="83" fillId="4" borderId="139" xfId="1500" applyNumberFormat="1" applyFont="1" applyFill="1" applyBorder="1" applyAlignment="1">
      <alignment horizontal="center" vertical="center" wrapText="1"/>
    </xf>
    <xf numFmtId="167" fontId="83" fillId="60" borderId="139" xfId="1500" applyNumberFormat="1" applyFont="1" applyFill="1" applyBorder="1" applyAlignment="1">
      <alignment horizontal="center" vertical="center" wrapText="1"/>
    </xf>
    <xf numFmtId="167" fontId="86" fillId="3" borderId="0" xfId="1500" applyNumberFormat="1" applyFont="1" applyFill="1" applyBorder="1" applyAlignment="1">
      <alignment horizontal="left" vertical="center"/>
    </xf>
    <xf numFmtId="167" fontId="81" fillId="3" borderId="138" xfId="1500" applyNumberFormat="1" applyFont="1" applyFill="1" applyBorder="1" applyAlignment="1">
      <alignment horizontal="left" vertical="center"/>
    </xf>
    <xf numFmtId="0" fontId="8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167" fontId="81" fillId="0" borderId="137" xfId="1500" applyNumberFormat="1" applyFont="1" applyBorder="1" applyAlignment="1">
      <alignment horizontal="left" vertical="center"/>
    </xf>
    <xf numFmtId="167" fontId="81" fillId="0" borderId="140" xfId="1500" applyNumberFormat="1" applyFont="1" applyBorder="1" applyAlignment="1">
      <alignment horizontal="left" vertical="center"/>
    </xf>
    <xf numFmtId="167" fontId="85" fillId="0" borderId="18" xfId="1500" applyNumberFormat="1" applyFont="1" applyBorder="1" applyAlignment="1">
      <alignment horizontal="left"/>
    </xf>
    <xf numFmtId="0" fontId="81" fillId="0" borderId="137" xfId="0" applyFont="1" applyBorder="1" applyAlignment="1">
      <alignment horizontal="center" vertical="center"/>
    </xf>
    <xf numFmtId="0" fontId="81" fillId="0" borderId="100" xfId="0" applyFont="1" applyBorder="1" applyAlignment="1">
      <alignment horizontal="center" vertical="center"/>
    </xf>
    <xf numFmtId="0" fontId="81" fillId="0" borderId="140" xfId="0" applyFont="1" applyBorder="1" applyAlignment="1">
      <alignment horizontal="center" vertical="center"/>
    </xf>
    <xf numFmtId="0" fontId="80" fillId="0" borderId="0" xfId="0" applyFont="1"/>
    <xf numFmtId="0" fontId="82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1" fillId="0" borderId="137" xfId="0" applyFont="1" applyBorder="1" applyAlignment="1">
      <alignment horizontal="left" vertical="center"/>
    </xf>
    <xf numFmtId="0" fontId="81" fillId="0" borderId="140" xfId="0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7</xdr:col>
      <xdr:colOff>171450</xdr:colOff>
      <xdr:row>20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85C594-643B-4F6A-5AD3-BE323CE93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53000"/>
          <a:ext cx="6238875" cy="3028950"/>
        </a:xfrm>
        <a:prstGeom prst="rect">
          <a:avLst/>
        </a:prstGeom>
      </xdr:spPr>
    </xdr:pic>
    <xdr:clientData/>
  </xdr:twoCellAnchor>
  <xdr:twoCellAnchor editAs="oneCell">
    <xdr:from>
      <xdr:col>7</xdr:col>
      <xdr:colOff>200026</xdr:colOff>
      <xdr:row>15</xdr:row>
      <xdr:rowOff>0</xdr:rowOff>
    </xdr:from>
    <xdr:to>
      <xdr:col>13</xdr:col>
      <xdr:colOff>2492829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8E182DB-41E3-E5C6-F9D2-20AD480EE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91301" y="4953000"/>
          <a:ext cx="5731328" cy="3028950"/>
        </a:xfrm>
        <a:prstGeom prst="rect">
          <a:avLst/>
        </a:prstGeom>
      </xdr:spPr>
    </xdr:pic>
    <xdr:clientData/>
  </xdr:twoCellAnchor>
  <xdr:twoCellAnchor editAs="oneCell">
    <xdr:from>
      <xdr:col>10</xdr:col>
      <xdr:colOff>114300</xdr:colOff>
      <xdr:row>6</xdr:row>
      <xdr:rowOff>0</xdr:rowOff>
    </xdr:from>
    <xdr:to>
      <xdr:col>14</xdr:col>
      <xdr:colOff>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65B75F2-0F11-518B-85FB-6FFF8D38B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05875" y="2124075"/>
          <a:ext cx="341947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304800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972C51-63FF-0050-A5B2-2A5186361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11</xdr:col>
      <xdr:colOff>0</xdr:colOff>
      <xdr:row>30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526D5C0-718E-5EE4-8D38-6F22C16EE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5019675" cy="3152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77</xdr:row>
      <xdr:rowOff>28256</xdr:rowOff>
    </xdr:from>
    <xdr:to>
      <xdr:col>13</xdr:col>
      <xdr:colOff>1522971</xdr:colOff>
      <xdr:row>77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56</xdr:row>
      <xdr:rowOff>23547</xdr:rowOff>
    </xdr:from>
    <xdr:to>
      <xdr:col>13</xdr:col>
      <xdr:colOff>1497013</xdr:colOff>
      <xdr:row>56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1171575</xdr:colOff>
      <xdr:row>0</xdr:row>
      <xdr:rowOff>0</xdr:rowOff>
    </xdr:from>
    <xdr:to>
      <xdr:col>5</xdr:col>
      <xdr:colOff>1133475</xdr:colOff>
      <xdr:row>5</xdr:row>
      <xdr:rowOff>171450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01EEA38-4FD4-467F-9745-4001A9A4A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0" y="0"/>
          <a:ext cx="1247775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J9" sqref="J9:J10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3" t="s">
        <v>0</v>
      </c>
      <c r="C1" s="184"/>
      <c r="D1" s="185"/>
      <c r="E1" s="186"/>
      <c r="F1" s="187"/>
      <c r="G1" s="187"/>
      <c r="H1" s="187"/>
      <c r="I1" s="187"/>
      <c r="J1" s="187"/>
      <c r="K1" s="188"/>
      <c r="L1" s="19"/>
      <c r="M1" s="19"/>
      <c r="N1" s="19"/>
    </row>
    <row r="2" spans="2:16" ht="30" customHeight="1">
      <c r="B2" s="196" t="s">
        <v>318</v>
      </c>
      <c r="C2" s="197"/>
      <c r="D2" s="198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9" t="s">
        <v>317</v>
      </c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1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2" t="s">
        <v>63</v>
      </c>
      <c r="C5" s="193"/>
      <c r="D5" s="194">
        <f>'Bullient '!M97+OTC!H9</f>
        <v>798427912</v>
      </c>
      <c r="E5" s="195"/>
      <c r="F5" s="23"/>
      <c r="G5" s="192" t="s">
        <v>64</v>
      </c>
      <c r="H5" s="193"/>
      <c r="I5" s="194">
        <f>'Bullient '!N97+OTC!I9</f>
        <v>1400585170.7800002</v>
      </c>
      <c r="J5" s="195"/>
      <c r="K5" s="24"/>
      <c r="L5" s="192" t="s">
        <v>8</v>
      </c>
      <c r="M5" s="193"/>
      <c r="N5" s="25">
        <f>'Bullient '!L97+OTC!G9</f>
        <v>1341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7"/>
      <c r="L6" s="178"/>
      <c r="M6" s="179"/>
      <c r="N6" s="28"/>
    </row>
    <row r="7" spans="2:16" ht="24.95" customHeight="1">
      <c r="B7" s="180" t="s">
        <v>1</v>
      </c>
      <c r="C7" s="181"/>
      <c r="D7" s="182"/>
      <c r="E7" s="29">
        <v>978.66</v>
      </c>
      <c r="F7" s="30"/>
      <c r="G7" s="180" t="s">
        <v>5</v>
      </c>
      <c r="H7" s="181"/>
      <c r="I7" s="182"/>
      <c r="J7" s="29">
        <v>1248.0999999999999</v>
      </c>
      <c r="K7" s="176"/>
      <c r="L7" s="171"/>
      <c r="M7" s="172"/>
      <c r="N7" s="18"/>
    </row>
    <row r="8" spans="2:16" ht="24.95" customHeight="1">
      <c r="B8" s="180" t="s">
        <v>2</v>
      </c>
      <c r="C8" s="181"/>
      <c r="D8" s="182"/>
      <c r="E8" s="29">
        <v>978.41</v>
      </c>
      <c r="F8" s="31"/>
      <c r="G8" s="180" t="s">
        <v>6</v>
      </c>
      <c r="H8" s="181"/>
      <c r="I8" s="182"/>
      <c r="J8" s="29">
        <v>1248</v>
      </c>
      <c r="K8" s="176"/>
      <c r="L8" s="171"/>
      <c r="M8" s="172"/>
      <c r="N8" s="18"/>
    </row>
    <row r="9" spans="2:16" ht="24.95" customHeight="1">
      <c r="B9" s="173" t="s">
        <v>3</v>
      </c>
      <c r="C9" s="174"/>
      <c r="D9" s="175"/>
      <c r="E9" s="130">
        <f>((E7/E8)-1)*100</f>
        <v>2.5551660346878613E-2</v>
      </c>
      <c r="F9" s="31"/>
      <c r="G9" s="173" t="s">
        <v>3</v>
      </c>
      <c r="H9" s="174"/>
      <c r="I9" s="175"/>
      <c r="J9" s="130">
        <f>((J7/J8)-1)*100</f>
        <v>8.0128205128149332E-3</v>
      </c>
      <c r="K9" s="176"/>
      <c r="L9" s="171"/>
      <c r="M9" s="172"/>
      <c r="N9" s="18"/>
    </row>
    <row r="10" spans="2:16" ht="24.95" customHeight="1">
      <c r="B10" s="173" t="s">
        <v>4</v>
      </c>
      <c r="C10" s="174"/>
      <c r="D10" s="175"/>
      <c r="E10" s="130">
        <f>E7-E8</f>
        <v>0.25</v>
      </c>
      <c r="F10" s="21"/>
      <c r="G10" s="173" t="s">
        <v>4</v>
      </c>
      <c r="H10" s="174"/>
      <c r="I10" s="175"/>
      <c r="J10" s="130">
        <f>J7-J8</f>
        <v>9.9999999999909051E-2</v>
      </c>
      <c r="K10" s="176"/>
      <c r="L10" s="171"/>
      <c r="M10" s="17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0"/>
      <c r="L11" s="171"/>
      <c r="M11" s="172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40</v>
      </c>
      <c r="I12" s="39" t="s">
        <v>65</v>
      </c>
      <c r="J12" s="38">
        <v>13</v>
      </c>
      <c r="K12" s="176"/>
      <c r="L12" s="171"/>
      <c r="M12" s="172"/>
      <c r="N12" s="18"/>
      <c r="O12" s="32"/>
    </row>
    <row r="13" spans="2:16" ht="24.95" customHeight="1">
      <c r="B13" s="37" t="s">
        <v>69</v>
      </c>
      <c r="C13" s="38">
        <v>55</v>
      </c>
      <c r="D13" s="39" t="s">
        <v>65</v>
      </c>
      <c r="E13" s="38">
        <v>1</v>
      </c>
      <c r="F13" s="30"/>
      <c r="G13" s="201" t="s">
        <v>67</v>
      </c>
      <c r="H13" s="202"/>
      <c r="I13" s="203"/>
      <c r="J13" s="38">
        <v>8</v>
      </c>
      <c r="K13" s="176"/>
      <c r="L13" s="171"/>
      <c r="M13" s="172"/>
      <c r="N13" s="18"/>
      <c r="O13" s="32"/>
    </row>
    <row r="14" spans="2:16" ht="24.95" customHeight="1">
      <c r="B14" s="173" t="s">
        <v>82</v>
      </c>
      <c r="C14" s="174" t="s">
        <v>10</v>
      </c>
      <c r="D14" s="175" t="s">
        <v>10</v>
      </c>
      <c r="E14" s="38">
        <v>1</v>
      </c>
      <c r="F14" s="21"/>
      <c r="G14" s="204" t="s">
        <v>68</v>
      </c>
      <c r="H14" s="205"/>
      <c r="I14" s="206"/>
      <c r="J14" s="38">
        <v>19</v>
      </c>
      <c r="K14" s="176"/>
      <c r="L14" s="171"/>
      <c r="M14" s="172"/>
      <c r="N14" s="26"/>
      <c r="O14" s="32"/>
      <c r="P14" s="32"/>
    </row>
    <row r="15" spans="2:16" ht="24.95" customHeight="1">
      <c r="B15" s="173" t="s">
        <v>66</v>
      </c>
      <c r="C15" s="174" t="s">
        <v>11</v>
      </c>
      <c r="D15" s="175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99" t="s">
        <v>12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H19" sqref="H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8" t="s">
        <v>61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</row>
    <row r="3" spans="1:14" ht="36.75" customHeight="1">
      <c r="A3" s="209" t="s">
        <v>319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</row>
    <row r="4" spans="1:14" ht="21">
      <c r="A4" s="42"/>
      <c r="B4" s="42"/>
      <c r="C4" s="207" t="s">
        <v>13</v>
      </c>
      <c r="D4" s="207"/>
      <c r="E4" s="207"/>
      <c r="F4" s="207"/>
      <c r="G4" s="42"/>
      <c r="H4" s="207" t="s">
        <v>14</v>
      </c>
      <c r="I4" s="207"/>
      <c r="J4" s="207"/>
      <c r="K4" s="207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166</v>
      </c>
      <c r="D6" s="81">
        <v>0.19</v>
      </c>
      <c r="E6" s="96">
        <v>5.56</v>
      </c>
      <c r="F6" s="84">
        <v>7697606</v>
      </c>
      <c r="G6" s="42"/>
      <c r="H6" s="46" t="s">
        <v>147</v>
      </c>
      <c r="I6" s="81">
        <v>29.03</v>
      </c>
      <c r="J6" s="97">
        <v>-4.9800000000000004</v>
      </c>
      <c r="K6" s="84">
        <v>10162</v>
      </c>
      <c r="L6" s="1"/>
      <c r="M6" s="1"/>
    </row>
    <row r="7" spans="1:14" s="49" customFormat="1" ht="17.100000000000001" customHeight="1">
      <c r="A7" s="42"/>
      <c r="B7" s="42"/>
      <c r="C7" s="46" t="s">
        <v>230</v>
      </c>
      <c r="D7" s="81">
        <v>3.7</v>
      </c>
      <c r="E7" s="96">
        <v>2.78</v>
      </c>
      <c r="F7" s="84">
        <v>101241</v>
      </c>
      <c r="G7" s="42"/>
      <c r="H7" s="46" t="s">
        <v>309</v>
      </c>
      <c r="I7" s="81">
        <v>1.52</v>
      </c>
      <c r="J7" s="97">
        <v>-4.4000000000000004</v>
      </c>
      <c r="K7" s="84">
        <v>153943</v>
      </c>
      <c r="L7" s="1"/>
    </row>
    <row r="8" spans="1:14" s="49" customFormat="1" ht="17.100000000000001" customHeight="1">
      <c r="A8" s="42"/>
      <c r="B8" s="42"/>
      <c r="C8" s="46" t="s">
        <v>232</v>
      </c>
      <c r="D8" s="81">
        <v>1.06</v>
      </c>
      <c r="E8" s="96">
        <v>1.92</v>
      </c>
      <c r="F8" s="84">
        <v>6428403</v>
      </c>
      <c r="G8" s="42"/>
      <c r="H8" s="46" t="s">
        <v>170</v>
      </c>
      <c r="I8" s="81">
        <v>1.34</v>
      </c>
      <c r="J8" s="97">
        <v>-4.29</v>
      </c>
      <c r="K8" s="84">
        <v>5113</v>
      </c>
    </row>
    <row r="9" spans="1:14" s="49" customFormat="1" ht="17.100000000000001" customHeight="1">
      <c r="A9" s="42"/>
      <c r="B9" s="42"/>
      <c r="C9" s="46" t="s">
        <v>207</v>
      </c>
      <c r="D9" s="81">
        <v>0.71</v>
      </c>
      <c r="E9" s="96">
        <v>1.43</v>
      </c>
      <c r="F9" s="84">
        <v>7777</v>
      </c>
      <c r="G9" s="42"/>
      <c r="H9" s="46" t="s">
        <v>240</v>
      </c>
      <c r="I9" s="81">
        <v>13.5</v>
      </c>
      <c r="J9" s="97">
        <v>-3.91</v>
      </c>
      <c r="K9" s="84">
        <v>47468</v>
      </c>
    </row>
    <row r="10" spans="1:14" s="49" customFormat="1" ht="17.100000000000001" customHeight="1">
      <c r="A10" s="42"/>
      <c r="B10" s="42"/>
      <c r="C10" s="46" t="s">
        <v>315</v>
      </c>
      <c r="D10" s="81">
        <v>3.97</v>
      </c>
      <c r="E10" s="96">
        <v>1.2755102040816313</v>
      </c>
      <c r="F10" s="84">
        <v>76377468</v>
      </c>
      <c r="G10" s="42"/>
      <c r="H10" s="46" t="s">
        <v>137</v>
      </c>
      <c r="I10" s="81">
        <v>0.75</v>
      </c>
      <c r="J10" s="97">
        <v>-3.85</v>
      </c>
      <c r="K10" s="84">
        <v>4000000</v>
      </c>
    </row>
    <row r="11" spans="1:14" s="49" customFormat="1" ht="33" customHeight="1">
      <c r="A11" s="42"/>
      <c r="B11" s="42"/>
      <c r="C11" s="208" t="s">
        <v>62</v>
      </c>
      <c r="D11" s="208"/>
      <c r="E11" s="208"/>
      <c r="F11" s="208"/>
      <c r="G11" s="208"/>
      <c r="H11" s="208"/>
      <c r="I11" s="208"/>
      <c r="J11" s="208"/>
      <c r="K11" s="208"/>
    </row>
    <row r="12" spans="1:14" s="49" customFormat="1" ht="33" customHeight="1">
      <c r="A12" s="42"/>
      <c r="B12" s="42"/>
      <c r="C12" s="208"/>
      <c r="D12" s="208"/>
      <c r="E12" s="208"/>
      <c r="F12" s="208"/>
      <c r="G12" s="208"/>
      <c r="H12" s="208"/>
      <c r="I12" s="208"/>
      <c r="J12" s="208"/>
      <c r="K12" s="208"/>
    </row>
    <row r="13" spans="1:14" ht="29.25" customHeight="1">
      <c r="A13" s="42"/>
      <c r="B13" s="42"/>
      <c r="C13" s="207" t="s">
        <v>18</v>
      </c>
      <c r="D13" s="207"/>
      <c r="E13" s="207"/>
      <c r="F13" s="207"/>
      <c r="G13" s="104"/>
      <c r="H13" s="207" t="s">
        <v>7</v>
      </c>
      <c r="I13" s="207"/>
      <c r="J13" s="207"/>
      <c r="K13" s="207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293</v>
      </c>
      <c r="D15" s="81">
        <v>1.71</v>
      </c>
      <c r="E15" s="82">
        <v>0</v>
      </c>
      <c r="F15" s="84">
        <v>249646090</v>
      </c>
      <c r="G15" s="1"/>
      <c r="H15" s="46" t="s">
        <v>293</v>
      </c>
      <c r="I15" s="81">
        <v>1.71</v>
      </c>
      <c r="J15" s="82">
        <v>0</v>
      </c>
      <c r="K15" s="84">
        <v>431221322.75</v>
      </c>
    </row>
    <row r="16" spans="1:14" ht="17.100000000000001" customHeight="1">
      <c r="A16" s="42"/>
      <c r="B16" s="42"/>
      <c r="C16" s="46" t="s">
        <v>185</v>
      </c>
      <c r="D16" s="81">
        <v>0.35</v>
      </c>
      <c r="E16" s="82">
        <v>0</v>
      </c>
      <c r="F16" s="84">
        <v>117863751</v>
      </c>
      <c r="G16" s="1"/>
      <c r="H16" s="46" t="s">
        <v>315</v>
      </c>
      <c r="I16" s="81">
        <v>3.97</v>
      </c>
      <c r="J16" s="82">
        <v>1.2755102040816313</v>
      </c>
      <c r="K16" s="84">
        <v>298694840.87</v>
      </c>
    </row>
    <row r="17" spans="1:11" ht="17.100000000000001" customHeight="1">
      <c r="A17" s="42"/>
      <c r="B17" s="42"/>
      <c r="C17" s="46" t="s">
        <v>249</v>
      </c>
      <c r="D17" s="81">
        <v>0.23</v>
      </c>
      <c r="E17" s="82">
        <v>0</v>
      </c>
      <c r="F17" s="84">
        <v>108274012</v>
      </c>
      <c r="G17" s="1"/>
      <c r="H17" s="46" t="s">
        <v>133</v>
      </c>
      <c r="I17" s="81">
        <v>6.18</v>
      </c>
      <c r="J17" s="82">
        <v>-0.16</v>
      </c>
      <c r="K17" s="84">
        <v>262266291.78</v>
      </c>
    </row>
    <row r="18" spans="1:11" ht="17.100000000000001" customHeight="1">
      <c r="A18" s="42"/>
      <c r="B18" s="42"/>
      <c r="C18" s="46" t="s">
        <v>315</v>
      </c>
      <c r="D18" s="81">
        <v>3.97</v>
      </c>
      <c r="E18" s="82">
        <v>1.2755102040816313</v>
      </c>
      <c r="F18" s="84">
        <v>76377468</v>
      </c>
      <c r="G18" s="1"/>
      <c r="H18" s="46" t="s">
        <v>199</v>
      </c>
      <c r="I18" s="81">
        <v>4.75</v>
      </c>
      <c r="J18" s="82">
        <v>-0.63</v>
      </c>
      <c r="K18" s="84">
        <v>118137948.25</v>
      </c>
    </row>
    <row r="19" spans="1:11" ht="16.5" customHeight="1">
      <c r="A19" s="42"/>
      <c r="B19" s="42"/>
      <c r="C19" s="46" t="s">
        <v>133</v>
      </c>
      <c r="D19" s="81">
        <v>6.18</v>
      </c>
      <c r="E19" s="82">
        <v>-0.16</v>
      </c>
      <c r="F19" s="84">
        <v>42322708</v>
      </c>
      <c r="G19" s="1"/>
      <c r="H19" s="46" t="s">
        <v>263</v>
      </c>
      <c r="I19" s="81">
        <v>2.2599999999999998</v>
      </c>
      <c r="J19" s="82">
        <v>0</v>
      </c>
      <c r="K19" s="84">
        <v>87702360.040000007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1"/>
  <sheetViews>
    <sheetView topLeftCell="A19" zoomScale="130" zoomScaleNormal="130" workbookViewId="0">
      <selection activeCell="P14" sqref="P14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21" t="s">
        <v>322</v>
      </c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3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" customHeight="1">
      <c r="A3" s="58"/>
      <c r="B3" s="210" t="s">
        <v>29</v>
      </c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12"/>
    </row>
    <row r="4" spans="1:14" ht="12" customHeight="1">
      <c r="A4" s="58"/>
      <c r="B4" s="46" t="s">
        <v>272</v>
      </c>
      <c r="C4" s="59" t="s">
        <v>271</v>
      </c>
      <c r="D4" s="121">
        <v>0.24</v>
      </c>
      <c r="E4" s="121">
        <v>0.24</v>
      </c>
      <c r="F4" s="121">
        <v>0.24</v>
      </c>
      <c r="G4" s="81">
        <v>0.24</v>
      </c>
      <c r="H4" s="81">
        <v>0.24</v>
      </c>
      <c r="I4" s="81">
        <v>0.24</v>
      </c>
      <c r="J4" s="81">
        <v>0.24</v>
      </c>
      <c r="K4" s="103">
        <v>0</v>
      </c>
      <c r="L4" s="83">
        <v>5</v>
      </c>
      <c r="M4" s="84">
        <v>6837731</v>
      </c>
      <c r="N4" s="84">
        <v>1641055.44</v>
      </c>
    </row>
    <row r="5" spans="1:14" ht="12" customHeight="1">
      <c r="A5" s="58"/>
      <c r="B5" s="46" t="s">
        <v>126</v>
      </c>
      <c r="C5" s="59" t="s">
        <v>127</v>
      </c>
      <c r="D5" s="121">
        <v>0.65</v>
      </c>
      <c r="E5" s="121">
        <v>0.65</v>
      </c>
      <c r="F5" s="121">
        <v>0.65</v>
      </c>
      <c r="G5" s="81">
        <v>0.65</v>
      </c>
      <c r="H5" s="81">
        <v>0.66</v>
      </c>
      <c r="I5" s="81">
        <v>0.65</v>
      </c>
      <c r="J5" s="81">
        <v>0.66</v>
      </c>
      <c r="K5" s="103">
        <v>-1.52</v>
      </c>
      <c r="L5" s="83">
        <v>4</v>
      </c>
      <c r="M5" s="84">
        <v>567202</v>
      </c>
      <c r="N5" s="84">
        <v>368681.3</v>
      </c>
    </row>
    <row r="6" spans="1:14" ht="12" customHeight="1">
      <c r="A6" s="58"/>
      <c r="B6" s="46" t="s">
        <v>227</v>
      </c>
      <c r="C6" s="59" t="s">
        <v>226</v>
      </c>
      <c r="D6" s="121">
        <v>0.22</v>
      </c>
      <c r="E6" s="121">
        <v>0.22</v>
      </c>
      <c r="F6" s="121">
        <v>0.22</v>
      </c>
      <c r="G6" s="81">
        <v>0.22</v>
      </c>
      <c r="H6" s="81">
        <v>0.22</v>
      </c>
      <c r="I6" s="81">
        <v>0.22</v>
      </c>
      <c r="J6" s="81">
        <v>0.22</v>
      </c>
      <c r="K6" s="103">
        <v>0</v>
      </c>
      <c r="L6" s="83">
        <v>2</v>
      </c>
      <c r="M6" s="84">
        <v>1300000</v>
      </c>
      <c r="N6" s="84">
        <v>286000</v>
      </c>
    </row>
    <row r="7" spans="1:14" ht="12" customHeight="1">
      <c r="A7" s="58"/>
      <c r="B7" s="46" t="s">
        <v>185</v>
      </c>
      <c r="C7" s="59" t="s">
        <v>186</v>
      </c>
      <c r="D7" s="121">
        <v>0.35</v>
      </c>
      <c r="E7" s="121">
        <v>0.35</v>
      </c>
      <c r="F7" s="121">
        <v>0.34</v>
      </c>
      <c r="G7" s="81">
        <v>0.35</v>
      </c>
      <c r="H7" s="81">
        <v>0.34</v>
      </c>
      <c r="I7" s="81">
        <v>0.35</v>
      </c>
      <c r="J7" s="81">
        <v>0.35</v>
      </c>
      <c r="K7" s="103">
        <v>0</v>
      </c>
      <c r="L7" s="83">
        <v>32</v>
      </c>
      <c r="M7" s="84">
        <v>117863751</v>
      </c>
      <c r="N7" s="84">
        <v>41251528.840000004</v>
      </c>
    </row>
    <row r="8" spans="1:14" ht="12" customHeight="1">
      <c r="A8" s="58"/>
      <c r="B8" s="46" t="s">
        <v>249</v>
      </c>
      <c r="C8" s="59" t="s">
        <v>248</v>
      </c>
      <c r="D8" s="121">
        <v>0.23</v>
      </c>
      <c r="E8" s="121">
        <v>0.24</v>
      </c>
      <c r="F8" s="121">
        <v>0.23</v>
      </c>
      <c r="G8" s="81">
        <v>0.23</v>
      </c>
      <c r="H8" s="81">
        <v>0.23</v>
      </c>
      <c r="I8" s="81">
        <v>0.23</v>
      </c>
      <c r="J8" s="81">
        <v>0.23</v>
      </c>
      <c r="K8" s="103">
        <v>0</v>
      </c>
      <c r="L8" s="83">
        <v>40</v>
      </c>
      <c r="M8" s="84">
        <v>108274012</v>
      </c>
      <c r="N8" s="84">
        <v>24904022.760000002</v>
      </c>
    </row>
    <row r="9" spans="1:14" ht="12" customHeight="1">
      <c r="A9" s="58"/>
      <c r="B9" s="46" t="s">
        <v>232</v>
      </c>
      <c r="C9" s="59" t="s">
        <v>233</v>
      </c>
      <c r="D9" s="121">
        <v>1.04</v>
      </c>
      <c r="E9" s="121">
        <v>1.06</v>
      </c>
      <c r="F9" s="121">
        <v>1.04</v>
      </c>
      <c r="G9" s="81">
        <v>1.05</v>
      </c>
      <c r="H9" s="81">
        <v>1.04</v>
      </c>
      <c r="I9" s="81">
        <v>1.06</v>
      </c>
      <c r="J9" s="81">
        <v>1.04</v>
      </c>
      <c r="K9" s="103">
        <v>1.92</v>
      </c>
      <c r="L9" s="83">
        <v>17</v>
      </c>
      <c r="M9" s="84">
        <v>6428403</v>
      </c>
      <c r="N9" s="84">
        <v>6739948.0199999996</v>
      </c>
    </row>
    <row r="10" spans="1:14" ht="12" customHeight="1">
      <c r="A10" s="58"/>
      <c r="B10" s="46" t="s">
        <v>160</v>
      </c>
      <c r="C10" s="59" t="s">
        <v>161</v>
      </c>
      <c r="D10" s="121">
        <v>0.1</v>
      </c>
      <c r="E10" s="121">
        <v>0.1</v>
      </c>
      <c r="F10" s="121">
        <v>0.09</v>
      </c>
      <c r="G10" s="81">
        <v>0.1</v>
      </c>
      <c r="H10" s="81">
        <v>0.1</v>
      </c>
      <c r="I10" s="81">
        <v>0.1</v>
      </c>
      <c r="J10" s="81">
        <v>0.1</v>
      </c>
      <c r="K10" s="103">
        <v>0</v>
      </c>
      <c r="L10" s="83">
        <v>12</v>
      </c>
      <c r="M10" s="84">
        <v>27200802</v>
      </c>
      <c r="N10" s="84">
        <v>2700080.2</v>
      </c>
    </row>
    <row r="11" spans="1:14" ht="12" customHeight="1">
      <c r="A11" s="58"/>
      <c r="B11" s="46" t="s">
        <v>275</v>
      </c>
      <c r="C11" s="59" t="s">
        <v>274</v>
      </c>
      <c r="D11" s="121">
        <v>0.14000000000000001</v>
      </c>
      <c r="E11" s="121">
        <v>0.14000000000000001</v>
      </c>
      <c r="F11" s="121">
        <v>0.14000000000000001</v>
      </c>
      <c r="G11" s="81">
        <v>0.14000000000000001</v>
      </c>
      <c r="H11" s="81">
        <v>0.14000000000000001</v>
      </c>
      <c r="I11" s="81">
        <v>0.14000000000000001</v>
      </c>
      <c r="J11" s="81">
        <v>0.14000000000000001</v>
      </c>
      <c r="K11" s="103">
        <v>0</v>
      </c>
      <c r="L11" s="83">
        <v>2</v>
      </c>
      <c r="M11" s="84">
        <v>10000000</v>
      </c>
      <c r="N11" s="84">
        <v>1400000</v>
      </c>
    </row>
    <row r="12" spans="1:14" ht="12" customHeight="1">
      <c r="A12" s="58"/>
      <c r="B12" s="46" t="s">
        <v>293</v>
      </c>
      <c r="C12" s="59" t="s">
        <v>294</v>
      </c>
      <c r="D12" s="121">
        <v>1.71</v>
      </c>
      <c r="E12" s="121">
        <v>1.75</v>
      </c>
      <c r="F12" s="121">
        <v>1.71</v>
      </c>
      <c r="G12" s="81">
        <v>1.73</v>
      </c>
      <c r="H12" s="81">
        <v>1.71</v>
      </c>
      <c r="I12" s="81">
        <v>1.71</v>
      </c>
      <c r="J12" s="81">
        <v>1.71</v>
      </c>
      <c r="K12" s="103">
        <v>0</v>
      </c>
      <c r="L12" s="83">
        <v>243</v>
      </c>
      <c r="M12" s="84">
        <v>249646090</v>
      </c>
      <c r="N12" s="84">
        <v>431221322.75</v>
      </c>
    </row>
    <row r="13" spans="1:14" ht="12" customHeight="1">
      <c r="A13" s="58"/>
      <c r="B13" s="127" t="s">
        <v>315</v>
      </c>
      <c r="C13" s="128" t="s">
        <v>316</v>
      </c>
      <c r="D13" s="121">
        <v>3.92</v>
      </c>
      <c r="E13" s="121">
        <v>4</v>
      </c>
      <c r="F13" s="121">
        <v>3.87</v>
      </c>
      <c r="G13" s="121">
        <v>3.91</v>
      </c>
      <c r="H13" s="121">
        <v>4.0199999999999996</v>
      </c>
      <c r="I13" s="121">
        <v>3.97</v>
      </c>
      <c r="J13" s="121">
        <v>3.92</v>
      </c>
      <c r="K13" s="122">
        <v>1.2755102040816313</v>
      </c>
      <c r="L13" s="119">
        <v>379</v>
      </c>
      <c r="M13" s="120">
        <v>76377468</v>
      </c>
      <c r="N13" s="120">
        <v>298694840.87</v>
      </c>
    </row>
    <row r="14" spans="1:14" ht="12" customHeight="1">
      <c r="A14" s="58"/>
      <c r="B14" s="46" t="s">
        <v>166</v>
      </c>
      <c r="C14" s="59" t="s">
        <v>167</v>
      </c>
      <c r="D14" s="121">
        <v>0.18</v>
      </c>
      <c r="E14" s="121">
        <v>0.19</v>
      </c>
      <c r="F14" s="121">
        <v>0.18</v>
      </c>
      <c r="G14" s="121">
        <v>0.19</v>
      </c>
      <c r="H14" s="121">
        <v>0.18</v>
      </c>
      <c r="I14" s="121">
        <v>0.19</v>
      </c>
      <c r="J14" s="121">
        <v>0.18</v>
      </c>
      <c r="K14" s="122">
        <v>5.56</v>
      </c>
      <c r="L14" s="119">
        <v>19</v>
      </c>
      <c r="M14" s="120">
        <v>7697606</v>
      </c>
      <c r="N14" s="120">
        <v>1450045.14</v>
      </c>
    </row>
    <row r="15" spans="1:14" ht="12" customHeight="1">
      <c r="A15" s="58"/>
      <c r="B15" s="46" t="s">
        <v>254</v>
      </c>
      <c r="C15" s="59" t="s">
        <v>255</v>
      </c>
      <c r="D15" s="121">
        <v>0.66</v>
      </c>
      <c r="E15" s="121">
        <v>0.66</v>
      </c>
      <c r="F15" s="121">
        <v>0.66</v>
      </c>
      <c r="G15" s="81">
        <v>0.66</v>
      </c>
      <c r="H15" s="81">
        <v>0.66</v>
      </c>
      <c r="I15" s="81">
        <v>0.66</v>
      </c>
      <c r="J15" s="81">
        <v>0.66</v>
      </c>
      <c r="K15" s="103">
        <v>0</v>
      </c>
      <c r="L15" s="83">
        <v>4</v>
      </c>
      <c r="M15" s="84">
        <v>14598</v>
      </c>
      <c r="N15" s="84">
        <v>9634.68</v>
      </c>
    </row>
    <row r="16" spans="1:14" ht="12" customHeight="1">
      <c r="A16" s="58"/>
      <c r="B16" s="46" t="s">
        <v>220</v>
      </c>
      <c r="C16" s="59" t="s">
        <v>221</v>
      </c>
      <c r="D16" s="121">
        <v>0.05</v>
      </c>
      <c r="E16" s="121">
        <v>0.05</v>
      </c>
      <c r="F16" s="121">
        <v>0.05</v>
      </c>
      <c r="G16" s="81">
        <v>0.05</v>
      </c>
      <c r="H16" s="81">
        <v>0.05</v>
      </c>
      <c r="I16" s="81">
        <v>0.05</v>
      </c>
      <c r="J16" s="81">
        <v>0.05</v>
      </c>
      <c r="K16" s="103">
        <v>0</v>
      </c>
      <c r="L16" s="83">
        <v>14</v>
      </c>
      <c r="M16" s="84">
        <v>26908</v>
      </c>
      <c r="N16" s="84">
        <v>1345.4</v>
      </c>
    </row>
    <row r="17" spans="1:14" ht="12" customHeight="1">
      <c r="A17" s="58"/>
      <c r="B17" s="213" t="s">
        <v>89</v>
      </c>
      <c r="C17" s="214"/>
      <c r="D17" s="215"/>
      <c r="E17" s="225"/>
      <c r="F17" s="225"/>
      <c r="G17" s="225"/>
      <c r="H17" s="225"/>
      <c r="I17" s="225"/>
      <c r="J17" s="225"/>
      <c r="K17" s="217"/>
      <c r="L17" s="60">
        <f>SUM(L4:L16)</f>
        <v>773</v>
      </c>
      <c r="M17" s="60">
        <f>SUM(M4:M16)</f>
        <v>612234571</v>
      </c>
      <c r="N17" s="61">
        <f>SUM(N4:N16)</f>
        <v>810668505.39999998</v>
      </c>
    </row>
    <row r="18" spans="1:14" ht="12" customHeight="1">
      <c r="A18" s="58"/>
      <c r="B18" s="210" t="s">
        <v>30</v>
      </c>
      <c r="C18" s="224"/>
      <c r="D18" s="224"/>
      <c r="E18" s="224"/>
      <c r="F18" s="224"/>
      <c r="G18" s="224"/>
      <c r="H18" s="224"/>
      <c r="I18" s="224"/>
      <c r="J18" s="224"/>
      <c r="K18" s="224"/>
      <c r="L18" s="224"/>
      <c r="M18" s="224"/>
      <c r="N18" s="212"/>
    </row>
    <row r="19" spans="1:14" ht="12" customHeight="1">
      <c r="A19" s="58"/>
      <c r="B19" s="46" t="s">
        <v>120</v>
      </c>
      <c r="C19" s="59" t="s">
        <v>121</v>
      </c>
      <c r="D19" s="63">
        <v>16.59</v>
      </c>
      <c r="E19" s="81">
        <v>16.59</v>
      </c>
      <c r="F19" s="81">
        <v>16.45</v>
      </c>
      <c r="G19" s="86">
        <v>16.489999999999998</v>
      </c>
      <c r="H19" s="86">
        <v>16.53</v>
      </c>
      <c r="I19" s="81">
        <v>16.54</v>
      </c>
      <c r="J19" s="81">
        <v>16.59</v>
      </c>
      <c r="K19" s="82">
        <v>-0.3</v>
      </c>
      <c r="L19" s="83">
        <v>76</v>
      </c>
      <c r="M19" s="84">
        <v>3497549</v>
      </c>
      <c r="N19" s="84">
        <v>57690007.780000001</v>
      </c>
    </row>
    <row r="20" spans="1:14" ht="12" customHeight="1">
      <c r="A20" s="58"/>
      <c r="B20" s="46" t="s">
        <v>230</v>
      </c>
      <c r="C20" s="59" t="s">
        <v>231</v>
      </c>
      <c r="D20" s="63">
        <v>3.73</v>
      </c>
      <c r="E20" s="81">
        <v>3.73</v>
      </c>
      <c r="F20" s="81">
        <v>3.65</v>
      </c>
      <c r="G20" s="86">
        <v>3.69</v>
      </c>
      <c r="H20" s="86">
        <v>3.62</v>
      </c>
      <c r="I20" s="81">
        <v>3.7</v>
      </c>
      <c r="J20" s="81">
        <v>3.6</v>
      </c>
      <c r="K20" s="82">
        <v>2.78</v>
      </c>
      <c r="L20" s="83">
        <v>6</v>
      </c>
      <c r="M20" s="84">
        <v>101241</v>
      </c>
      <c r="N20" s="84">
        <v>373145.25</v>
      </c>
    </row>
    <row r="21" spans="1:14" ht="12" customHeight="1">
      <c r="A21" s="58"/>
      <c r="B21" s="213" t="s">
        <v>128</v>
      </c>
      <c r="C21" s="214"/>
      <c r="D21" s="215"/>
      <c r="E21" s="225"/>
      <c r="F21" s="225"/>
      <c r="G21" s="225"/>
      <c r="H21" s="225"/>
      <c r="I21" s="225"/>
      <c r="J21" s="225"/>
      <c r="K21" s="217"/>
      <c r="L21" s="62">
        <f>SUM(L19:L20)</f>
        <v>82</v>
      </c>
      <c r="M21" s="60">
        <f>SUM(M19:M20)</f>
        <v>3598790</v>
      </c>
      <c r="N21" s="48">
        <f>SUM(N19:N20)</f>
        <v>58063153.030000001</v>
      </c>
    </row>
    <row r="22" spans="1:14" ht="12" customHeight="1">
      <c r="A22" s="58"/>
      <c r="B22" s="210" t="s">
        <v>94</v>
      </c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  <c r="N22" s="212"/>
    </row>
    <row r="23" spans="1:14" ht="12" customHeight="1">
      <c r="A23" s="58"/>
      <c r="B23" s="46" t="s">
        <v>295</v>
      </c>
      <c r="C23" s="59" t="s">
        <v>296</v>
      </c>
      <c r="D23" s="81">
        <v>0.9</v>
      </c>
      <c r="E23" s="81">
        <v>0.9</v>
      </c>
      <c r="F23" s="121">
        <v>0.9</v>
      </c>
      <c r="G23" s="121">
        <v>0.9</v>
      </c>
      <c r="H23" s="121">
        <v>0.9</v>
      </c>
      <c r="I23" s="81">
        <v>0.9</v>
      </c>
      <c r="J23" s="81">
        <v>0.9</v>
      </c>
      <c r="K23" s="82">
        <v>0</v>
      </c>
      <c r="L23" s="83">
        <v>2</v>
      </c>
      <c r="M23" s="84">
        <v>121927</v>
      </c>
      <c r="N23" s="84">
        <v>109734.3</v>
      </c>
    </row>
    <row r="24" spans="1:14" ht="12" customHeight="1">
      <c r="A24" s="58"/>
      <c r="B24" s="46" t="s">
        <v>137</v>
      </c>
      <c r="C24" s="59" t="s">
        <v>136</v>
      </c>
      <c r="D24" s="81">
        <v>0.76</v>
      </c>
      <c r="E24" s="81">
        <v>0.76</v>
      </c>
      <c r="F24" s="121">
        <v>0.75</v>
      </c>
      <c r="G24" s="121">
        <v>0.75</v>
      </c>
      <c r="H24" s="121">
        <v>0.78</v>
      </c>
      <c r="I24" s="81">
        <v>0.75</v>
      </c>
      <c r="J24" s="81">
        <v>0.78</v>
      </c>
      <c r="K24" s="82">
        <v>-3.85</v>
      </c>
      <c r="L24" s="83">
        <v>2</v>
      </c>
      <c r="M24" s="84">
        <v>4000000</v>
      </c>
      <c r="N24" s="84">
        <v>3005000</v>
      </c>
    </row>
    <row r="25" spans="1:14" ht="12" customHeight="1">
      <c r="A25" s="58"/>
      <c r="B25" s="213" t="s">
        <v>273</v>
      </c>
      <c r="C25" s="214"/>
      <c r="D25" s="215"/>
      <c r="E25" s="225"/>
      <c r="F25" s="225"/>
      <c r="G25" s="225"/>
      <c r="H25" s="225"/>
      <c r="I25" s="225"/>
      <c r="J25" s="225"/>
      <c r="K25" s="217"/>
      <c r="L25" s="65">
        <f>SUM(L23:L24)</f>
        <v>4</v>
      </c>
      <c r="M25" s="65">
        <f>SUM(M23:M24)</f>
        <v>4121927</v>
      </c>
      <c r="N25" s="65">
        <f>SUM(N23:N24)</f>
        <v>3114734.3</v>
      </c>
    </row>
    <row r="26" spans="1:14" ht="12" customHeight="1">
      <c r="A26" s="58"/>
      <c r="B26" s="210" t="s">
        <v>83</v>
      </c>
      <c r="C26" s="224"/>
      <c r="D26" s="224"/>
      <c r="E26" s="224"/>
      <c r="F26" s="224"/>
      <c r="G26" s="224"/>
      <c r="H26" s="224"/>
      <c r="I26" s="224"/>
      <c r="J26" s="224"/>
      <c r="K26" s="224"/>
      <c r="L26" s="224"/>
      <c r="M26" s="224"/>
      <c r="N26" s="212"/>
    </row>
    <row r="27" spans="1:14" ht="12" customHeight="1">
      <c r="A27" s="58"/>
      <c r="B27" s="46" t="s">
        <v>224</v>
      </c>
      <c r="C27" s="59" t="s">
        <v>225</v>
      </c>
      <c r="D27" s="81">
        <v>23.35</v>
      </c>
      <c r="E27" s="81">
        <v>23.45</v>
      </c>
      <c r="F27" s="121">
        <v>23.3</v>
      </c>
      <c r="G27" s="121">
        <v>23.36</v>
      </c>
      <c r="H27" s="121">
        <v>23.38</v>
      </c>
      <c r="I27" s="81">
        <v>23.45</v>
      </c>
      <c r="J27" s="81">
        <v>23.35</v>
      </c>
      <c r="K27" s="82">
        <v>0.43</v>
      </c>
      <c r="L27" s="83">
        <v>13</v>
      </c>
      <c r="M27" s="84">
        <v>285019</v>
      </c>
      <c r="N27" s="84">
        <v>6657958.0499999998</v>
      </c>
    </row>
    <row r="28" spans="1:14" ht="12" customHeight="1">
      <c r="A28" s="58"/>
      <c r="B28" s="46" t="s">
        <v>199</v>
      </c>
      <c r="C28" s="59" t="s">
        <v>200</v>
      </c>
      <c r="D28" s="81">
        <v>4.75</v>
      </c>
      <c r="E28" s="81">
        <v>4.75</v>
      </c>
      <c r="F28" s="121">
        <v>4.75</v>
      </c>
      <c r="G28" s="121">
        <v>4.75</v>
      </c>
      <c r="H28" s="121">
        <v>4.87</v>
      </c>
      <c r="I28" s="81">
        <v>4.75</v>
      </c>
      <c r="J28" s="81">
        <v>4.78</v>
      </c>
      <c r="K28" s="82">
        <v>-0.63</v>
      </c>
      <c r="L28" s="83">
        <v>39</v>
      </c>
      <c r="M28" s="84">
        <v>24871147</v>
      </c>
      <c r="N28" s="84">
        <v>118137948.25</v>
      </c>
    </row>
    <row r="29" spans="1:14" ht="12" customHeight="1">
      <c r="A29" s="58"/>
      <c r="B29" s="46" t="s">
        <v>154</v>
      </c>
      <c r="C29" s="59" t="s">
        <v>155</v>
      </c>
      <c r="D29" s="81">
        <v>3.2</v>
      </c>
      <c r="E29" s="81">
        <v>3.2</v>
      </c>
      <c r="F29" s="121">
        <v>3.17</v>
      </c>
      <c r="G29" s="121">
        <v>3.19</v>
      </c>
      <c r="H29" s="121">
        <v>3.2</v>
      </c>
      <c r="I29" s="81">
        <v>3.2</v>
      </c>
      <c r="J29" s="81">
        <v>3.2</v>
      </c>
      <c r="K29" s="82">
        <v>0</v>
      </c>
      <c r="L29" s="83">
        <v>21</v>
      </c>
      <c r="M29" s="84">
        <v>1255219</v>
      </c>
      <c r="N29" s="84">
        <v>4006783.14</v>
      </c>
    </row>
    <row r="30" spans="1:14" ht="12" customHeight="1">
      <c r="A30" s="58"/>
      <c r="B30" s="46" t="s">
        <v>207</v>
      </c>
      <c r="C30" s="59" t="s">
        <v>208</v>
      </c>
      <c r="D30" s="81">
        <v>0.71</v>
      </c>
      <c r="E30" s="81">
        <v>0.71</v>
      </c>
      <c r="F30" s="121">
        <v>0.71</v>
      </c>
      <c r="G30" s="121">
        <v>0.71</v>
      </c>
      <c r="H30" s="121">
        <v>0.7</v>
      </c>
      <c r="I30" s="81">
        <v>0.71</v>
      </c>
      <c r="J30" s="81">
        <v>0.7</v>
      </c>
      <c r="K30" s="82">
        <v>1.43</v>
      </c>
      <c r="L30" s="83">
        <v>1</v>
      </c>
      <c r="M30" s="84">
        <v>7777</v>
      </c>
      <c r="N30" s="84">
        <v>5521.67</v>
      </c>
    </row>
    <row r="31" spans="1:14" ht="12" customHeight="1">
      <c r="A31" s="58"/>
      <c r="B31" s="46" t="s">
        <v>187</v>
      </c>
      <c r="C31" s="59" t="s">
        <v>188</v>
      </c>
      <c r="D31" s="81">
        <v>0.6</v>
      </c>
      <c r="E31" s="81">
        <v>0.6</v>
      </c>
      <c r="F31" s="121">
        <v>0.6</v>
      </c>
      <c r="G31" s="121">
        <v>0.6</v>
      </c>
      <c r="H31" s="121">
        <v>0.6</v>
      </c>
      <c r="I31" s="81">
        <v>0.6</v>
      </c>
      <c r="J31" s="81">
        <v>0.6</v>
      </c>
      <c r="K31" s="82">
        <v>0</v>
      </c>
      <c r="L31" s="83">
        <v>5</v>
      </c>
      <c r="M31" s="84">
        <v>100000</v>
      </c>
      <c r="N31" s="84">
        <v>60000</v>
      </c>
    </row>
    <row r="32" spans="1:14" ht="12" customHeight="1">
      <c r="A32" s="58"/>
      <c r="B32" s="213" t="s">
        <v>90</v>
      </c>
      <c r="C32" s="214"/>
      <c r="D32" s="215"/>
      <c r="E32" s="225"/>
      <c r="F32" s="225"/>
      <c r="G32" s="225"/>
      <c r="H32" s="225"/>
      <c r="I32" s="225"/>
      <c r="J32" s="225"/>
      <c r="K32" s="217"/>
      <c r="L32" s="65">
        <f>SUM(L27:L31)</f>
        <v>79</v>
      </c>
      <c r="M32" s="65">
        <f>SUM(M27:M31)</f>
        <v>26519162</v>
      </c>
      <c r="N32" s="65">
        <f>SUM(N27:N31)</f>
        <v>128868211.11</v>
      </c>
    </row>
    <row r="33" spans="1:14" ht="12" customHeight="1">
      <c r="A33" s="58"/>
      <c r="B33" s="210" t="s">
        <v>84</v>
      </c>
      <c r="C33" s="224"/>
      <c r="D33" s="224"/>
      <c r="E33" s="224"/>
      <c r="F33" s="224"/>
      <c r="G33" s="224"/>
      <c r="H33" s="224"/>
      <c r="I33" s="224"/>
      <c r="J33" s="224"/>
      <c r="K33" s="224"/>
      <c r="L33" s="224"/>
      <c r="M33" s="224"/>
      <c r="N33" s="212"/>
    </row>
    <row r="34" spans="1:14" ht="12" customHeight="1">
      <c r="A34" s="58"/>
      <c r="B34" s="46" t="s">
        <v>133</v>
      </c>
      <c r="C34" s="59" t="s">
        <v>134</v>
      </c>
      <c r="D34" s="121">
        <v>6.19</v>
      </c>
      <c r="E34" s="121">
        <v>6.23</v>
      </c>
      <c r="F34" s="121">
        <v>6.17</v>
      </c>
      <c r="G34" s="121">
        <v>6.2</v>
      </c>
      <c r="H34" s="121">
        <v>6.2</v>
      </c>
      <c r="I34" s="121">
        <v>6.18</v>
      </c>
      <c r="J34" s="121">
        <v>6.19</v>
      </c>
      <c r="K34" s="122">
        <v>-0.16</v>
      </c>
      <c r="L34" s="119">
        <v>140</v>
      </c>
      <c r="M34" s="120">
        <v>42322708</v>
      </c>
      <c r="N34" s="120">
        <v>262266291.78</v>
      </c>
    </row>
    <row r="35" spans="1:14" ht="12" customHeight="1">
      <c r="A35" s="58"/>
      <c r="B35" s="46" t="s">
        <v>172</v>
      </c>
      <c r="C35" s="59" t="s">
        <v>173</v>
      </c>
      <c r="D35" s="121">
        <v>2.38</v>
      </c>
      <c r="E35" s="121">
        <v>2.38</v>
      </c>
      <c r="F35" s="121">
        <v>2.35</v>
      </c>
      <c r="G35" s="121">
        <v>2.36</v>
      </c>
      <c r="H35" s="121">
        <v>2.38</v>
      </c>
      <c r="I35" s="121">
        <v>2.37</v>
      </c>
      <c r="J35" s="121">
        <v>2.38</v>
      </c>
      <c r="K35" s="122">
        <v>-0.42</v>
      </c>
      <c r="L35" s="119">
        <v>6</v>
      </c>
      <c r="M35" s="120">
        <v>754210</v>
      </c>
      <c r="N35" s="120">
        <v>1777519.8</v>
      </c>
    </row>
    <row r="36" spans="1:14" ht="12" customHeight="1">
      <c r="A36" s="58"/>
      <c r="B36" s="46" t="s">
        <v>162</v>
      </c>
      <c r="C36" s="59" t="s">
        <v>163</v>
      </c>
      <c r="D36" s="121">
        <v>19.2</v>
      </c>
      <c r="E36" s="121">
        <v>19.2</v>
      </c>
      <c r="F36" s="121">
        <v>19.2</v>
      </c>
      <c r="G36" s="121">
        <v>19.2</v>
      </c>
      <c r="H36" s="121">
        <v>19.239999999999998</v>
      </c>
      <c r="I36" s="121">
        <v>19.2</v>
      </c>
      <c r="J36" s="121">
        <v>19.239999999999998</v>
      </c>
      <c r="K36" s="122">
        <v>-0.21</v>
      </c>
      <c r="L36" s="119">
        <v>1</v>
      </c>
      <c r="M36" s="120">
        <v>2000</v>
      </c>
      <c r="N36" s="120">
        <v>38400</v>
      </c>
    </row>
    <row r="37" spans="1:14" ht="12" customHeight="1">
      <c r="A37" s="58"/>
      <c r="B37" s="46" t="s">
        <v>191</v>
      </c>
      <c r="C37" s="59" t="s">
        <v>192</v>
      </c>
      <c r="D37" s="121">
        <v>1.29</v>
      </c>
      <c r="E37" s="121">
        <v>1.29</v>
      </c>
      <c r="F37" s="121">
        <v>1.29</v>
      </c>
      <c r="G37" s="121">
        <v>1.29</v>
      </c>
      <c r="H37" s="121">
        <v>1.29</v>
      </c>
      <c r="I37" s="121">
        <v>1.29</v>
      </c>
      <c r="J37" s="121">
        <v>1.29</v>
      </c>
      <c r="K37" s="122">
        <v>0</v>
      </c>
      <c r="L37" s="119">
        <v>2</v>
      </c>
      <c r="M37" s="120">
        <v>38528</v>
      </c>
      <c r="N37" s="120">
        <v>49701.120000000003</v>
      </c>
    </row>
    <row r="38" spans="1:14" ht="12" customHeight="1">
      <c r="A38" s="58"/>
      <c r="B38" s="46" t="s">
        <v>197</v>
      </c>
      <c r="C38" s="59" t="s">
        <v>198</v>
      </c>
      <c r="D38" s="121">
        <v>2.4</v>
      </c>
      <c r="E38" s="121">
        <v>2.41</v>
      </c>
      <c r="F38" s="121">
        <v>2.4</v>
      </c>
      <c r="G38" s="121">
        <v>2.41</v>
      </c>
      <c r="H38" s="121">
        <v>2.4</v>
      </c>
      <c r="I38" s="121">
        <v>2.41</v>
      </c>
      <c r="J38" s="121">
        <v>2.4</v>
      </c>
      <c r="K38" s="122">
        <v>0.42</v>
      </c>
      <c r="L38" s="119">
        <v>4</v>
      </c>
      <c r="M38" s="120">
        <v>49940</v>
      </c>
      <c r="N38" s="120">
        <v>120256</v>
      </c>
    </row>
    <row r="39" spans="1:14" ht="12" customHeight="1">
      <c r="A39" s="58"/>
      <c r="B39" s="46" t="s">
        <v>263</v>
      </c>
      <c r="C39" s="59" t="s">
        <v>264</v>
      </c>
      <c r="D39" s="121">
        <v>2.2599999999999998</v>
      </c>
      <c r="E39" s="121">
        <v>2.2599999999999998</v>
      </c>
      <c r="F39" s="121">
        <v>2.2599999999999998</v>
      </c>
      <c r="G39" s="121">
        <v>2.2599999999999998</v>
      </c>
      <c r="H39" s="121">
        <v>2.2599999999999998</v>
      </c>
      <c r="I39" s="121">
        <v>2.2599999999999998</v>
      </c>
      <c r="J39" s="121">
        <v>2.2599999999999998</v>
      </c>
      <c r="K39" s="122">
        <v>0</v>
      </c>
      <c r="L39" s="119">
        <v>84</v>
      </c>
      <c r="M39" s="120">
        <v>38806354</v>
      </c>
      <c r="N39" s="120">
        <v>87702360.040000007</v>
      </c>
    </row>
    <row r="40" spans="1:14" ht="12" customHeight="1">
      <c r="A40" s="58"/>
      <c r="B40" s="46" t="s">
        <v>189</v>
      </c>
      <c r="C40" s="59" t="s">
        <v>190</v>
      </c>
      <c r="D40" s="121">
        <v>5.36</v>
      </c>
      <c r="E40" s="121">
        <v>5.36</v>
      </c>
      <c r="F40" s="121">
        <v>5.36</v>
      </c>
      <c r="G40" s="121">
        <v>5.36</v>
      </c>
      <c r="H40" s="121">
        <v>5.4</v>
      </c>
      <c r="I40" s="121">
        <v>5.36</v>
      </c>
      <c r="J40" s="121">
        <v>5.4</v>
      </c>
      <c r="K40" s="122">
        <v>-0.74</v>
      </c>
      <c r="L40" s="119">
        <v>2</v>
      </c>
      <c r="M40" s="120">
        <v>50000</v>
      </c>
      <c r="N40" s="120">
        <v>268000</v>
      </c>
    </row>
    <row r="41" spans="1:14" ht="12" customHeight="1">
      <c r="A41" s="58"/>
      <c r="B41" s="46" t="s">
        <v>175</v>
      </c>
      <c r="C41" s="59" t="s">
        <v>140</v>
      </c>
      <c r="D41" s="121">
        <v>2.2999999999999998</v>
      </c>
      <c r="E41" s="121">
        <v>2.2999999999999998</v>
      </c>
      <c r="F41" s="121">
        <v>2.2999999999999998</v>
      </c>
      <c r="G41" s="121">
        <v>2.2999999999999998</v>
      </c>
      <c r="H41" s="121">
        <v>2.2999999999999998</v>
      </c>
      <c r="I41" s="121">
        <v>2.2999999999999998</v>
      </c>
      <c r="J41" s="121">
        <v>2.2999999999999998</v>
      </c>
      <c r="K41" s="122">
        <v>0</v>
      </c>
      <c r="L41" s="119">
        <v>4</v>
      </c>
      <c r="M41" s="120">
        <v>200109</v>
      </c>
      <c r="N41" s="120">
        <v>460250.7</v>
      </c>
    </row>
    <row r="42" spans="1:14" ht="12" customHeight="1">
      <c r="A42" s="58"/>
      <c r="B42" s="213" t="s">
        <v>91</v>
      </c>
      <c r="C42" s="214"/>
      <c r="D42" s="215"/>
      <c r="E42" s="225"/>
      <c r="F42" s="225"/>
      <c r="G42" s="225"/>
      <c r="H42" s="225"/>
      <c r="I42" s="225"/>
      <c r="J42" s="225"/>
      <c r="K42" s="217"/>
      <c r="L42" s="65">
        <f>SUM(L34:L41)</f>
        <v>243</v>
      </c>
      <c r="M42" s="65">
        <f>SUM(M34:M41)</f>
        <v>82223849</v>
      </c>
      <c r="N42" s="65">
        <f>SUM(N34:N41)</f>
        <v>352682779.44</v>
      </c>
    </row>
    <row r="43" spans="1:14" ht="12" customHeight="1">
      <c r="A43" s="58"/>
      <c r="B43" s="210" t="s">
        <v>31</v>
      </c>
      <c r="C43" s="224"/>
      <c r="D43" s="224"/>
      <c r="E43" s="224"/>
      <c r="F43" s="224"/>
      <c r="G43" s="224"/>
      <c r="H43" s="224"/>
      <c r="I43" s="224"/>
      <c r="J43" s="224"/>
      <c r="K43" s="224"/>
      <c r="L43" s="224"/>
      <c r="M43" s="224"/>
      <c r="N43" s="212"/>
    </row>
    <row r="44" spans="1:14" ht="12" customHeight="1">
      <c r="A44" s="58"/>
      <c r="B44" s="46" t="s">
        <v>156</v>
      </c>
      <c r="C44" s="59" t="s">
        <v>157</v>
      </c>
      <c r="D44" s="121">
        <v>11.88</v>
      </c>
      <c r="E44" s="121">
        <v>11.88</v>
      </c>
      <c r="F44" s="121">
        <v>11.88</v>
      </c>
      <c r="G44" s="121">
        <v>11.88</v>
      </c>
      <c r="H44" s="121">
        <v>11.88</v>
      </c>
      <c r="I44" s="121">
        <v>11.88</v>
      </c>
      <c r="J44" s="121">
        <v>11.88</v>
      </c>
      <c r="K44" s="122">
        <v>0</v>
      </c>
      <c r="L44" s="119">
        <v>3</v>
      </c>
      <c r="M44" s="120">
        <v>2755</v>
      </c>
      <c r="N44" s="120">
        <v>32729.4</v>
      </c>
    </row>
    <row r="45" spans="1:14" ht="12" customHeight="1">
      <c r="A45" s="58"/>
      <c r="B45" s="46" t="s">
        <v>115</v>
      </c>
      <c r="C45" s="59" t="s">
        <v>114</v>
      </c>
      <c r="D45" s="121">
        <v>9.1</v>
      </c>
      <c r="E45" s="121">
        <v>9.14</v>
      </c>
      <c r="F45" s="121">
        <v>9.1</v>
      </c>
      <c r="G45" s="121">
        <v>9.1199999999999992</v>
      </c>
      <c r="H45" s="121">
        <v>9.1</v>
      </c>
      <c r="I45" s="121">
        <v>9.1</v>
      </c>
      <c r="J45" s="121">
        <v>9.1</v>
      </c>
      <c r="K45" s="122">
        <v>0</v>
      </c>
      <c r="L45" s="119">
        <v>4</v>
      </c>
      <c r="M45" s="120">
        <v>11307</v>
      </c>
      <c r="N45" s="120">
        <v>103115.48</v>
      </c>
    </row>
    <row r="46" spans="1:14" ht="12" customHeight="1">
      <c r="A46" s="58"/>
      <c r="B46" s="46" t="s">
        <v>297</v>
      </c>
      <c r="C46" s="59" t="s">
        <v>298</v>
      </c>
      <c r="D46" s="121">
        <v>47.6</v>
      </c>
      <c r="E46" s="121">
        <v>47.6</v>
      </c>
      <c r="F46" s="121">
        <v>47.6</v>
      </c>
      <c r="G46" s="121">
        <v>47.6</v>
      </c>
      <c r="H46" s="121">
        <v>47.97</v>
      </c>
      <c r="I46" s="121">
        <v>47.6</v>
      </c>
      <c r="J46" s="121">
        <v>47.6</v>
      </c>
      <c r="K46" s="122">
        <v>0</v>
      </c>
      <c r="L46" s="119">
        <v>3</v>
      </c>
      <c r="M46" s="120">
        <v>5798</v>
      </c>
      <c r="N46" s="120">
        <v>275984.8</v>
      </c>
    </row>
    <row r="47" spans="1:14" ht="12" customHeight="1">
      <c r="A47" s="58"/>
      <c r="B47" s="46" t="s">
        <v>211</v>
      </c>
      <c r="C47" s="59" t="s">
        <v>212</v>
      </c>
      <c r="D47" s="121">
        <v>9</v>
      </c>
      <c r="E47" s="121">
        <v>9</v>
      </c>
      <c r="F47" s="121">
        <v>9</v>
      </c>
      <c r="G47" s="121">
        <v>9</v>
      </c>
      <c r="H47" s="121">
        <v>9.25</v>
      </c>
      <c r="I47" s="121">
        <v>9</v>
      </c>
      <c r="J47" s="121">
        <v>9.25</v>
      </c>
      <c r="K47" s="122">
        <v>-2.7</v>
      </c>
      <c r="L47" s="119">
        <v>1</v>
      </c>
      <c r="M47" s="120">
        <v>241203</v>
      </c>
      <c r="N47" s="120">
        <v>2170827</v>
      </c>
    </row>
    <row r="48" spans="1:14" ht="12" customHeight="1">
      <c r="A48" s="58"/>
      <c r="B48" s="46" t="s">
        <v>240</v>
      </c>
      <c r="C48" s="59" t="s">
        <v>241</v>
      </c>
      <c r="D48" s="121">
        <v>14.05</v>
      </c>
      <c r="E48" s="121">
        <v>14.05</v>
      </c>
      <c r="F48" s="121">
        <v>13.5</v>
      </c>
      <c r="G48" s="121">
        <v>13.5</v>
      </c>
      <c r="H48" s="121">
        <v>14.05</v>
      </c>
      <c r="I48" s="121">
        <v>13.5</v>
      </c>
      <c r="J48" s="121">
        <v>14.05</v>
      </c>
      <c r="K48" s="122">
        <v>-3.91</v>
      </c>
      <c r="L48" s="119">
        <v>5</v>
      </c>
      <c r="M48" s="120">
        <v>47468</v>
      </c>
      <c r="N48" s="120">
        <v>641012.15</v>
      </c>
    </row>
    <row r="49" spans="1:14" ht="12" customHeight="1">
      <c r="A49" s="58"/>
      <c r="B49" s="213" t="s">
        <v>92</v>
      </c>
      <c r="C49" s="214"/>
      <c r="D49" s="215"/>
      <c r="E49" s="225"/>
      <c r="F49" s="225"/>
      <c r="G49" s="225"/>
      <c r="H49" s="225"/>
      <c r="I49" s="225"/>
      <c r="J49" s="225"/>
      <c r="K49" s="217"/>
      <c r="L49" s="64">
        <f>SUM(L44:L48)</f>
        <v>16</v>
      </c>
      <c r="M49" s="61">
        <f>SUM(M44:M48)</f>
        <v>308531</v>
      </c>
      <c r="N49" s="61">
        <f>SUM(N44:N48)</f>
        <v>3223668.83</v>
      </c>
    </row>
    <row r="50" spans="1:14" ht="12" customHeight="1">
      <c r="A50" s="58"/>
      <c r="B50" s="210" t="s">
        <v>85</v>
      </c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212"/>
    </row>
    <row r="51" spans="1:14" ht="12" customHeight="1">
      <c r="A51" s="58"/>
      <c r="B51" s="46" t="s">
        <v>259</v>
      </c>
      <c r="C51" s="59" t="s">
        <v>260</v>
      </c>
      <c r="D51" s="63">
        <v>10.5</v>
      </c>
      <c r="E51" s="63">
        <v>10.6</v>
      </c>
      <c r="F51" s="63">
        <v>10.199999999999999</v>
      </c>
      <c r="G51" s="63">
        <v>10.35</v>
      </c>
      <c r="H51" s="63">
        <v>10.39</v>
      </c>
      <c r="I51" s="95">
        <v>10.49</v>
      </c>
      <c r="J51" s="95">
        <v>10.65</v>
      </c>
      <c r="K51" s="98">
        <v>-1.5</v>
      </c>
      <c r="L51" s="99">
        <v>23</v>
      </c>
      <c r="M51" s="100">
        <v>332457</v>
      </c>
      <c r="N51" s="100">
        <v>3439947.39</v>
      </c>
    </row>
    <row r="52" spans="1:14" ht="12" customHeight="1">
      <c r="A52" s="58"/>
      <c r="B52" s="46" t="s">
        <v>209</v>
      </c>
      <c r="C52" s="59" t="s">
        <v>210</v>
      </c>
      <c r="D52" s="63">
        <v>4.4400000000000004</v>
      </c>
      <c r="E52" s="63">
        <v>4.45</v>
      </c>
      <c r="F52" s="63">
        <v>4.4400000000000004</v>
      </c>
      <c r="G52" s="63">
        <v>4.45</v>
      </c>
      <c r="H52" s="63">
        <v>4.4400000000000004</v>
      </c>
      <c r="I52" s="95">
        <v>4.45</v>
      </c>
      <c r="J52" s="95">
        <v>4.4400000000000004</v>
      </c>
      <c r="K52" s="98">
        <v>0.23</v>
      </c>
      <c r="L52" s="99">
        <v>2</v>
      </c>
      <c r="M52" s="100">
        <v>40231</v>
      </c>
      <c r="N52" s="100">
        <v>179025.64</v>
      </c>
    </row>
    <row r="53" spans="1:14" ht="12" customHeight="1">
      <c r="A53" s="58"/>
      <c r="B53" s="46" t="s">
        <v>234</v>
      </c>
      <c r="C53" s="59" t="s">
        <v>235</v>
      </c>
      <c r="D53" s="63">
        <v>10</v>
      </c>
      <c r="E53" s="121">
        <v>10</v>
      </c>
      <c r="F53" s="121">
        <v>10</v>
      </c>
      <c r="G53" s="121">
        <v>10</v>
      </c>
      <c r="H53" s="63">
        <v>10</v>
      </c>
      <c r="I53" s="121">
        <v>10</v>
      </c>
      <c r="J53" s="121">
        <v>10</v>
      </c>
      <c r="K53" s="122">
        <v>0</v>
      </c>
      <c r="L53" s="119">
        <v>1</v>
      </c>
      <c r="M53" s="120">
        <v>100000</v>
      </c>
      <c r="N53" s="120">
        <v>1000000</v>
      </c>
    </row>
    <row r="54" spans="1:14" ht="12" customHeight="1">
      <c r="A54" s="58"/>
      <c r="B54" s="46" t="s">
        <v>87</v>
      </c>
      <c r="C54" s="59" t="s">
        <v>43</v>
      </c>
      <c r="D54" s="63">
        <v>0.36</v>
      </c>
      <c r="E54" s="63">
        <v>0.36</v>
      </c>
      <c r="F54" s="63">
        <v>0.36</v>
      </c>
      <c r="G54" s="63">
        <v>0.36</v>
      </c>
      <c r="H54" s="63">
        <v>0.37</v>
      </c>
      <c r="I54" s="95">
        <v>0.36</v>
      </c>
      <c r="J54" s="95">
        <v>0.37</v>
      </c>
      <c r="K54" s="98">
        <v>-2.7</v>
      </c>
      <c r="L54" s="99">
        <v>2</v>
      </c>
      <c r="M54" s="100">
        <v>3055000</v>
      </c>
      <c r="N54" s="100">
        <v>1099800</v>
      </c>
    </row>
    <row r="55" spans="1:14" ht="12" customHeight="1">
      <c r="A55" s="58"/>
      <c r="B55" s="213" t="s">
        <v>215</v>
      </c>
      <c r="C55" s="214"/>
      <c r="D55" s="215"/>
      <c r="E55" s="225"/>
      <c r="F55" s="225"/>
      <c r="G55" s="225"/>
      <c r="H55" s="225"/>
      <c r="I55" s="225"/>
      <c r="J55" s="225"/>
      <c r="K55" s="217"/>
      <c r="L55" s="64">
        <f>SUM(L51:L54)</f>
        <v>28</v>
      </c>
      <c r="M55" s="61">
        <f>SUM(M51:M54)</f>
        <v>3527688</v>
      </c>
      <c r="N55" s="61">
        <f>SUM(N51:N54)</f>
        <v>5718773.0300000003</v>
      </c>
    </row>
    <row r="56" spans="1:14" s="52" customFormat="1" ht="12" customHeight="1">
      <c r="B56" s="66" t="s">
        <v>32</v>
      </c>
      <c r="C56" s="218"/>
      <c r="D56" s="226"/>
      <c r="E56" s="226"/>
      <c r="F56" s="226"/>
      <c r="G56" s="226"/>
      <c r="H56" s="226"/>
      <c r="I56" s="226"/>
      <c r="J56" s="226"/>
      <c r="K56" s="220"/>
      <c r="L56" s="67">
        <f>L55+L49+L42+L32+L21+L17+L25</f>
        <v>1225</v>
      </c>
      <c r="M56" s="67">
        <f>M55+M49+M42+M32+M21+M17+M25</f>
        <v>732534518</v>
      </c>
      <c r="N56" s="67">
        <f>N55+N49+N42+N32+N21+N17+N25</f>
        <v>1362339825.1400001</v>
      </c>
    </row>
    <row r="57" spans="1:14" s="52" customFormat="1" ht="22.5" customHeight="1">
      <c r="A57" s="51"/>
      <c r="B57" s="221" t="s">
        <v>323</v>
      </c>
      <c r="C57" s="222"/>
      <c r="D57" s="222"/>
      <c r="E57" s="222"/>
      <c r="F57" s="222"/>
      <c r="G57" s="222"/>
      <c r="H57" s="222"/>
      <c r="I57" s="222"/>
      <c r="J57" s="222"/>
      <c r="K57" s="222"/>
      <c r="L57" s="222"/>
      <c r="M57" s="222"/>
      <c r="N57" s="223"/>
    </row>
    <row r="58" spans="1:14" s="52" customFormat="1" ht="41.25" customHeight="1">
      <c r="B58" s="53" t="s">
        <v>15</v>
      </c>
      <c r="C58" s="54" t="s">
        <v>20</v>
      </c>
      <c r="D58" s="54" t="s">
        <v>21</v>
      </c>
      <c r="E58" s="54" t="s">
        <v>22</v>
      </c>
      <c r="F58" s="54" t="s">
        <v>23</v>
      </c>
      <c r="G58" s="54" t="s">
        <v>24</v>
      </c>
      <c r="H58" s="54" t="s">
        <v>25</v>
      </c>
      <c r="I58" s="54" t="s">
        <v>19</v>
      </c>
      <c r="J58" s="54" t="s">
        <v>26</v>
      </c>
      <c r="K58" s="55" t="s">
        <v>27</v>
      </c>
      <c r="L58" s="56" t="s">
        <v>28</v>
      </c>
      <c r="M58" s="56" t="s">
        <v>18</v>
      </c>
      <c r="N58" s="57" t="s">
        <v>7</v>
      </c>
    </row>
    <row r="59" spans="1:14" s="52" customFormat="1" ht="15" customHeight="1">
      <c r="B59" s="210" t="s">
        <v>29</v>
      </c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212"/>
    </row>
    <row r="60" spans="1:14" ht="15" customHeight="1">
      <c r="A60" s="58"/>
      <c r="B60" s="46" t="s">
        <v>164</v>
      </c>
      <c r="C60" s="59" t="s">
        <v>165</v>
      </c>
      <c r="D60" s="121">
        <v>0.1</v>
      </c>
      <c r="E60" s="121">
        <v>0.1</v>
      </c>
      <c r="F60" s="121">
        <v>0.1</v>
      </c>
      <c r="G60" s="121">
        <v>0.1</v>
      </c>
      <c r="H60" s="121">
        <v>0.1</v>
      </c>
      <c r="I60" s="121">
        <v>0.1</v>
      </c>
      <c r="J60" s="121">
        <v>0.1</v>
      </c>
      <c r="K60" s="122">
        <v>0</v>
      </c>
      <c r="L60" s="119">
        <v>1</v>
      </c>
      <c r="M60" s="120">
        <v>100000</v>
      </c>
      <c r="N60" s="120">
        <v>10000</v>
      </c>
    </row>
    <row r="61" spans="1:14" ht="15" customHeight="1">
      <c r="A61" s="58"/>
      <c r="B61" s="46" t="s">
        <v>205</v>
      </c>
      <c r="C61" s="59" t="s">
        <v>206</v>
      </c>
      <c r="D61" s="121">
        <v>0.57999999999999996</v>
      </c>
      <c r="E61" s="121">
        <v>0.57999999999999996</v>
      </c>
      <c r="F61" s="121">
        <v>0.57999999999999996</v>
      </c>
      <c r="G61" s="121">
        <v>0.57999999999999996</v>
      </c>
      <c r="H61" s="121">
        <v>0.57999999999999996</v>
      </c>
      <c r="I61" s="121">
        <v>0.57999999999999996</v>
      </c>
      <c r="J61" s="121">
        <v>0.57999999999999996</v>
      </c>
      <c r="K61" s="122">
        <v>0</v>
      </c>
      <c r="L61" s="119">
        <v>5</v>
      </c>
      <c r="M61" s="120">
        <v>1237199</v>
      </c>
      <c r="N61" s="120">
        <v>717575.42</v>
      </c>
    </row>
    <row r="62" spans="1:14" ht="15" customHeight="1">
      <c r="A62" s="58"/>
      <c r="B62" s="46" t="s">
        <v>201</v>
      </c>
      <c r="C62" s="59" t="s">
        <v>202</v>
      </c>
      <c r="D62" s="121">
        <v>1.01</v>
      </c>
      <c r="E62" s="121">
        <v>1.01</v>
      </c>
      <c r="F62" s="121">
        <v>1.01</v>
      </c>
      <c r="G62" s="121">
        <v>1.01</v>
      </c>
      <c r="H62" s="121">
        <v>1</v>
      </c>
      <c r="I62" s="121">
        <v>1.01</v>
      </c>
      <c r="J62" s="121">
        <v>1.01</v>
      </c>
      <c r="K62" s="122">
        <v>0</v>
      </c>
      <c r="L62" s="119">
        <v>6</v>
      </c>
      <c r="M62" s="120">
        <v>2200000</v>
      </c>
      <c r="N62" s="120">
        <v>2222000</v>
      </c>
    </row>
    <row r="63" spans="1:14" ht="15" customHeight="1">
      <c r="A63" s="58"/>
      <c r="B63" s="213" t="s">
        <v>89</v>
      </c>
      <c r="C63" s="214"/>
      <c r="D63" s="215"/>
      <c r="E63" s="225"/>
      <c r="F63" s="225"/>
      <c r="G63" s="225"/>
      <c r="H63" s="225"/>
      <c r="I63" s="225"/>
      <c r="J63" s="225"/>
      <c r="K63" s="217"/>
      <c r="L63" s="65">
        <f>SUM(L60:L62)</f>
        <v>12</v>
      </c>
      <c r="M63" s="65">
        <f>SUM(M60:M62)</f>
        <v>3537199</v>
      </c>
      <c r="N63" s="65">
        <f>SUM(N60:N62)</f>
        <v>2949575.42</v>
      </c>
    </row>
    <row r="64" spans="1:14" ht="15" customHeight="1">
      <c r="A64" s="58"/>
      <c r="B64" s="210" t="s">
        <v>94</v>
      </c>
      <c r="C64" s="224"/>
      <c r="D64" s="224"/>
      <c r="E64" s="224"/>
      <c r="F64" s="224"/>
      <c r="G64" s="224"/>
      <c r="H64" s="224"/>
      <c r="I64" s="224"/>
      <c r="J64" s="224"/>
      <c r="K64" s="224"/>
      <c r="L64" s="224"/>
      <c r="M64" s="224"/>
      <c r="N64" s="212"/>
    </row>
    <row r="65" spans="1:14" ht="15" customHeight="1">
      <c r="A65" s="58"/>
      <c r="B65" s="46" t="s">
        <v>269</v>
      </c>
      <c r="C65" s="59" t="s">
        <v>270</v>
      </c>
      <c r="D65" s="81">
        <v>4.7699999999999996</v>
      </c>
      <c r="E65" s="81">
        <v>4.7699999999999996</v>
      </c>
      <c r="F65" s="121">
        <v>4.75</v>
      </c>
      <c r="G65" s="121">
        <v>4.75</v>
      </c>
      <c r="H65" s="121">
        <v>4.66</v>
      </c>
      <c r="I65" s="81">
        <v>4.75</v>
      </c>
      <c r="J65" s="81">
        <v>4.7699999999999996</v>
      </c>
      <c r="K65" s="82">
        <v>-0.42</v>
      </c>
      <c r="L65" s="83">
        <v>6</v>
      </c>
      <c r="M65" s="84">
        <v>2390</v>
      </c>
      <c r="N65" s="84">
        <v>11362.78</v>
      </c>
    </row>
    <row r="66" spans="1:14" ht="15" customHeight="1">
      <c r="A66" s="58"/>
      <c r="B66" s="213" t="s">
        <v>273</v>
      </c>
      <c r="C66" s="214"/>
      <c r="D66" s="215"/>
      <c r="E66" s="225"/>
      <c r="F66" s="225"/>
      <c r="G66" s="225"/>
      <c r="H66" s="225"/>
      <c r="I66" s="225"/>
      <c r="J66" s="225"/>
      <c r="K66" s="217"/>
      <c r="L66" s="65">
        <f>SUM(L65:L65)</f>
        <v>6</v>
      </c>
      <c r="M66" s="65">
        <f>SUM(M65:M65)</f>
        <v>2390</v>
      </c>
      <c r="N66" s="65">
        <f>SUM(N65:N65)</f>
        <v>11362.78</v>
      </c>
    </row>
    <row r="67" spans="1:14" ht="15" customHeight="1">
      <c r="A67" s="58"/>
      <c r="B67" s="210" t="s">
        <v>83</v>
      </c>
      <c r="C67" s="224"/>
      <c r="D67" s="224"/>
      <c r="E67" s="224"/>
      <c r="F67" s="224"/>
      <c r="G67" s="224"/>
      <c r="H67" s="224"/>
      <c r="I67" s="224"/>
      <c r="J67" s="224"/>
      <c r="K67" s="224"/>
      <c r="L67" s="224"/>
      <c r="M67" s="224"/>
      <c r="N67" s="212"/>
    </row>
    <row r="68" spans="1:14" ht="15" customHeight="1">
      <c r="A68" s="58"/>
      <c r="B68" s="46" t="s">
        <v>33</v>
      </c>
      <c r="C68" s="59" t="s">
        <v>34</v>
      </c>
      <c r="D68" s="81">
        <v>1.71</v>
      </c>
      <c r="E68" s="81">
        <v>1.71</v>
      </c>
      <c r="F68" s="81">
        <v>1.71</v>
      </c>
      <c r="G68" s="86">
        <v>1.71</v>
      </c>
      <c r="H68" s="86">
        <v>1.74</v>
      </c>
      <c r="I68" s="86">
        <v>1.71</v>
      </c>
      <c r="J68" s="81">
        <v>1.74</v>
      </c>
      <c r="K68" s="82">
        <v>-1.72</v>
      </c>
      <c r="L68" s="83">
        <v>3</v>
      </c>
      <c r="M68" s="84">
        <v>25000</v>
      </c>
      <c r="N68" s="84">
        <v>42750</v>
      </c>
    </row>
    <row r="69" spans="1:14" ht="15" customHeight="1">
      <c r="A69" s="58"/>
      <c r="B69" s="213" t="s">
        <v>91</v>
      </c>
      <c r="C69" s="214"/>
      <c r="D69" s="215"/>
      <c r="E69" s="225"/>
      <c r="F69" s="225"/>
      <c r="G69" s="225"/>
      <c r="H69" s="225"/>
      <c r="I69" s="225"/>
      <c r="J69" s="225"/>
      <c r="K69" s="217"/>
      <c r="L69" s="65">
        <f>SUM(L67:L68)</f>
        <v>3</v>
      </c>
      <c r="M69" s="65">
        <f>SUM(M67:M68)</f>
        <v>25000</v>
      </c>
      <c r="N69" s="65">
        <f>SUM(N67:N68)</f>
        <v>42750</v>
      </c>
    </row>
    <row r="70" spans="1:14" ht="15" customHeight="1">
      <c r="A70" s="58"/>
      <c r="B70" s="210" t="s">
        <v>84</v>
      </c>
      <c r="C70" s="224"/>
      <c r="D70" s="224"/>
      <c r="E70" s="224"/>
      <c r="F70" s="224"/>
      <c r="G70" s="224"/>
      <c r="H70" s="224"/>
      <c r="I70" s="224"/>
      <c r="J70" s="224"/>
      <c r="K70" s="224"/>
      <c r="L70" s="224"/>
      <c r="M70" s="224"/>
      <c r="N70" s="212"/>
    </row>
    <row r="71" spans="1:14" ht="15" customHeight="1">
      <c r="A71" s="58"/>
      <c r="B71" s="46" t="s">
        <v>35</v>
      </c>
      <c r="C71" s="59" t="s">
        <v>36</v>
      </c>
      <c r="D71" s="86">
        <v>2.75</v>
      </c>
      <c r="E71" s="86">
        <v>2.76</v>
      </c>
      <c r="F71" s="86">
        <v>2.72</v>
      </c>
      <c r="G71" s="86">
        <v>2.74</v>
      </c>
      <c r="H71" s="86">
        <v>2.75</v>
      </c>
      <c r="I71" s="86">
        <v>2.75</v>
      </c>
      <c r="J71" s="86">
        <v>2.75</v>
      </c>
      <c r="K71" s="91">
        <v>0</v>
      </c>
      <c r="L71" s="92">
        <v>11</v>
      </c>
      <c r="M71" s="93">
        <v>436900</v>
      </c>
      <c r="N71" s="93">
        <v>1199028</v>
      </c>
    </row>
    <row r="72" spans="1:14" ht="15" customHeight="1">
      <c r="A72" s="58"/>
      <c r="B72" s="46" t="s">
        <v>88</v>
      </c>
      <c r="C72" s="59" t="s">
        <v>37</v>
      </c>
      <c r="D72" s="86">
        <v>0.86</v>
      </c>
      <c r="E72" s="86">
        <v>0.86</v>
      </c>
      <c r="F72" s="86">
        <v>0.86</v>
      </c>
      <c r="G72" s="86">
        <v>0.86</v>
      </c>
      <c r="H72" s="86">
        <v>0.86</v>
      </c>
      <c r="I72" s="86">
        <v>0.86</v>
      </c>
      <c r="J72" s="86">
        <v>0.86</v>
      </c>
      <c r="K72" s="91">
        <v>0</v>
      </c>
      <c r="L72" s="92">
        <v>2</v>
      </c>
      <c r="M72" s="93">
        <v>120000</v>
      </c>
      <c r="N72" s="93">
        <v>103200</v>
      </c>
    </row>
    <row r="73" spans="1:14" ht="15" customHeight="1">
      <c r="A73" s="58"/>
      <c r="B73" s="213" t="s">
        <v>91</v>
      </c>
      <c r="C73" s="214"/>
      <c r="D73" s="215"/>
      <c r="E73" s="225"/>
      <c r="F73" s="225"/>
      <c r="G73" s="225"/>
      <c r="H73" s="225"/>
      <c r="I73" s="225"/>
      <c r="J73" s="225"/>
      <c r="K73" s="217"/>
      <c r="L73" s="65">
        <f>SUM(L71:L72)</f>
        <v>13</v>
      </c>
      <c r="M73" s="65">
        <f>SUM(M71:M72)</f>
        <v>556900</v>
      </c>
      <c r="N73" s="65">
        <f>SUM(N71:N72)</f>
        <v>1302228</v>
      </c>
    </row>
    <row r="74" spans="1:14" ht="15" customHeight="1">
      <c r="A74" s="58"/>
      <c r="B74" s="210" t="s">
        <v>31</v>
      </c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2"/>
    </row>
    <row r="75" spans="1:14" ht="15" customHeight="1">
      <c r="A75" s="58"/>
      <c r="B75" s="46" t="s">
        <v>147</v>
      </c>
      <c r="C75" s="59" t="s">
        <v>148</v>
      </c>
      <c r="D75" s="81">
        <v>30.55</v>
      </c>
      <c r="E75" s="81">
        <v>30.55</v>
      </c>
      <c r="F75" s="81">
        <v>29.03</v>
      </c>
      <c r="G75" s="86">
        <v>29.05</v>
      </c>
      <c r="H75" s="86">
        <v>30.55</v>
      </c>
      <c r="I75" s="86">
        <v>29.03</v>
      </c>
      <c r="J75" s="81">
        <v>30.55</v>
      </c>
      <c r="K75" s="82">
        <v>-4.9800000000000004</v>
      </c>
      <c r="L75" s="83">
        <v>2</v>
      </c>
      <c r="M75" s="84">
        <v>10162</v>
      </c>
      <c r="N75" s="84">
        <v>295249.09999999998</v>
      </c>
    </row>
    <row r="76" spans="1:14" ht="15" customHeight="1">
      <c r="A76" s="58"/>
      <c r="B76" s="213" t="s">
        <v>92</v>
      </c>
      <c r="C76" s="214"/>
      <c r="D76" s="215"/>
      <c r="E76" s="216"/>
      <c r="F76" s="216"/>
      <c r="G76" s="216"/>
      <c r="H76" s="216"/>
      <c r="I76" s="216"/>
      <c r="J76" s="216"/>
      <c r="K76" s="217"/>
      <c r="L76" s="65">
        <f>L75</f>
        <v>2</v>
      </c>
      <c r="M76" s="65">
        <f t="shared" ref="M76:N76" si="0">M75</f>
        <v>10162</v>
      </c>
      <c r="N76" s="65">
        <f t="shared" si="0"/>
        <v>295249.09999999998</v>
      </c>
    </row>
    <row r="77" spans="1:14" s="52" customFormat="1" ht="15" customHeight="1">
      <c r="B77" s="66" t="s">
        <v>135</v>
      </c>
      <c r="C77" s="218"/>
      <c r="D77" s="219"/>
      <c r="E77" s="219"/>
      <c r="F77" s="219"/>
      <c r="G77" s="219"/>
      <c r="H77" s="219"/>
      <c r="I77" s="219"/>
      <c r="J77" s="219"/>
      <c r="K77" s="220"/>
      <c r="L77" s="67">
        <f>L73+L63+L69+L66+L76</f>
        <v>36</v>
      </c>
      <c r="M77" s="67">
        <f>M73+M63+M69+M66+M76</f>
        <v>4131651</v>
      </c>
      <c r="N77" s="67">
        <f>N73+N63+N69+N66+N76</f>
        <v>4601165.3</v>
      </c>
    </row>
    <row r="78" spans="1:14" s="52" customFormat="1" ht="19.5" customHeight="1">
      <c r="A78" s="51"/>
      <c r="B78" s="221" t="s">
        <v>324</v>
      </c>
      <c r="C78" s="222"/>
      <c r="D78" s="222"/>
      <c r="E78" s="222"/>
      <c r="F78" s="222"/>
      <c r="G78" s="222"/>
      <c r="H78" s="222"/>
      <c r="I78" s="222"/>
      <c r="J78" s="222"/>
      <c r="K78" s="222"/>
      <c r="L78" s="222"/>
      <c r="M78" s="222"/>
      <c r="N78" s="223"/>
    </row>
    <row r="79" spans="1:14" s="52" customFormat="1" ht="48" customHeight="1">
      <c r="B79" s="53" t="s">
        <v>15</v>
      </c>
      <c r="C79" s="54" t="s">
        <v>20</v>
      </c>
      <c r="D79" s="54" t="s">
        <v>21</v>
      </c>
      <c r="E79" s="54" t="s">
        <v>22</v>
      </c>
      <c r="F79" s="54" t="s">
        <v>23</v>
      </c>
      <c r="G79" s="54" t="s">
        <v>24</v>
      </c>
      <c r="H79" s="54" t="s">
        <v>25</v>
      </c>
      <c r="I79" s="54" t="s">
        <v>19</v>
      </c>
      <c r="J79" s="54" t="s">
        <v>26</v>
      </c>
      <c r="K79" s="55" t="s">
        <v>27</v>
      </c>
      <c r="L79" s="56" t="s">
        <v>28</v>
      </c>
      <c r="M79" s="56" t="s">
        <v>18</v>
      </c>
      <c r="N79" s="57" t="s">
        <v>7</v>
      </c>
    </row>
    <row r="80" spans="1:14" ht="15" customHeight="1">
      <c r="A80" s="58"/>
      <c r="B80" s="210" t="s">
        <v>83</v>
      </c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12"/>
    </row>
    <row r="81" spans="1:14" ht="15" customHeight="1">
      <c r="A81" s="58"/>
      <c r="B81" s="101" t="s">
        <v>86</v>
      </c>
      <c r="C81" s="102" t="s">
        <v>42</v>
      </c>
      <c r="D81" s="94">
        <v>1.74</v>
      </c>
      <c r="E81" s="121">
        <v>1.74</v>
      </c>
      <c r="F81" s="121">
        <v>1.74</v>
      </c>
      <c r="G81" s="121">
        <v>1.74</v>
      </c>
      <c r="H81" s="121">
        <v>1.74</v>
      </c>
      <c r="I81" s="121">
        <v>1.74</v>
      </c>
      <c r="J81" s="121">
        <v>1.74</v>
      </c>
      <c r="K81" s="122">
        <v>0</v>
      </c>
      <c r="L81" s="119">
        <v>3</v>
      </c>
      <c r="M81" s="120">
        <v>10141</v>
      </c>
      <c r="N81" s="120">
        <v>17645.34</v>
      </c>
    </row>
    <row r="82" spans="1:14" ht="15" customHeight="1">
      <c r="A82" s="58"/>
      <c r="B82" s="213" t="s">
        <v>91</v>
      </c>
      <c r="C82" s="214"/>
      <c r="D82" s="215"/>
      <c r="E82" s="225"/>
      <c r="F82" s="225"/>
      <c r="G82" s="225"/>
      <c r="H82" s="225"/>
      <c r="I82" s="225"/>
      <c r="J82" s="225"/>
      <c r="K82" s="217"/>
      <c r="L82" s="65">
        <f>SUM(L81)</f>
        <v>3</v>
      </c>
      <c r="M82" s="65">
        <f>SUM(M81)</f>
        <v>10141</v>
      </c>
      <c r="N82" s="65">
        <f>SUM(N81)</f>
        <v>17645.34</v>
      </c>
    </row>
    <row r="83" spans="1:14" ht="15" customHeight="1">
      <c r="A83" s="58"/>
      <c r="B83" s="210" t="s">
        <v>84</v>
      </c>
      <c r="C83" s="211"/>
      <c r="D83" s="211"/>
      <c r="E83" s="211"/>
      <c r="F83" s="211"/>
      <c r="G83" s="211"/>
      <c r="H83" s="211"/>
      <c r="I83" s="211"/>
      <c r="J83" s="211"/>
      <c r="K83" s="211"/>
      <c r="L83" s="211"/>
      <c r="M83" s="211"/>
      <c r="N83" s="212"/>
    </row>
    <row r="84" spans="1:14" ht="15" customHeight="1">
      <c r="A84" s="58"/>
      <c r="B84" s="101" t="s">
        <v>309</v>
      </c>
      <c r="C84" s="102" t="s">
        <v>310</v>
      </c>
      <c r="D84" s="94">
        <v>1.56</v>
      </c>
      <c r="E84" s="121">
        <v>1.56</v>
      </c>
      <c r="F84" s="121">
        <v>1.52</v>
      </c>
      <c r="G84" s="121">
        <v>1.53</v>
      </c>
      <c r="H84" s="121">
        <v>1.59</v>
      </c>
      <c r="I84" s="121">
        <v>1.52</v>
      </c>
      <c r="J84" s="121">
        <v>1.59</v>
      </c>
      <c r="K84" s="122">
        <v>-4.4000000000000004</v>
      </c>
      <c r="L84" s="119">
        <v>8</v>
      </c>
      <c r="M84" s="120">
        <v>153943</v>
      </c>
      <c r="N84" s="120">
        <v>235951.08</v>
      </c>
    </row>
    <row r="85" spans="1:14" ht="15" customHeight="1">
      <c r="A85" s="58"/>
      <c r="B85" s="101" t="s">
        <v>170</v>
      </c>
      <c r="C85" s="102" t="s">
        <v>171</v>
      </c>
      <c r="D85" s="94">
        <v>1.4</v>
      </c>
      <c r="E85" s="121">
        <v>1.4</v>
      </c>
      <c r="F85" s="121">
        <v>1.34</v>
      </c>
      <c r="G85" s="121">
        <v>1.34</v>
      </c>
      <c r="H85" s="121">
        <v>1.4</v>
      </c>
      <c r="I85" s="121">
        <v>1.34</v>
      </c>
      <c r="J85" s="121">
        <v>1.4</v>
      </c>
      <c r="K85" s="122">
        <v>-4.29</v>
      </c>
      <c r="L85" s="119">
        <v>2</v>
      </c>
      <c r="M85" s="120">
        <v>5113</v>
      </c>
      <c r="N85" s="120">
        <v>6858.2</v>
      </c>
    </row>
    <row r="86" spans="1:14" ht="15" customHeight="1">
      <c r="A86" s="58"/>
      <c r="B86" s="101" t="s">
        <v>280</v>
      </c>
      <c r="C86" s="102" t="s">
        <v>279</v>
      </c>
      <c r="D86" s="94">
        <v>2.5099999999999998</v>
      </c>
      <c r="E86" s="94">
        <v>2.5099999999999998</v>
      </c>
      <c r="F86" s="95">
        <v>2.5099999999999998</v>
      </c>
      <c r="G86" s="95">
        <v>2.5099999999999998</v>
      </c>
      <c r="H86" s="95">
        <v>2.5499999999999998</v>
      </c>
      <c r="I86" s="95">
        <v>2.5099999999999998</v>
      </c>
      <c r="J86" s="95">
        <v>2.5099999999999998</v>
      </c>
      <c r="K86" s="98">
        <v>0</v>
      </c>
      <c r="L86" s="99">
        <v>1</v>
      </c>
      <c r="M86" s="100">
        <v>3600</v>
      </c>
      <c r="N86" s="100">
        <v>9036</v>
      </c>
    </row>
    <row r="87" spans="1:14" ht="15" customHeight="1">
      <c r="A87" s="58"/>
      <c r="B87" s="101" t="s">
        <v>242</v>
      </c>
      <c r="C87" s="102" t="s">
        <v>243</v>
      </c>
      <c r="D87" s="94">
        <v>1.87</v>
      </c>
      <c r="E87" s="121">
        <v>1.87</v>
      </c>
      <c r="F87" s="121">
        <v>1.87</v>
      </c>
      <c r="G87" s="121">
        <v>1.87</v>
      </c>
      <c r="H87" s="121">
        <v>1.87</v>
      </c>
      <c r="I87" s="121">
        <v>1.87</v>
      </c>
      <c r="J87" s="121">
        <v>1.87</v>
      </c>
      <c r="K87" s="122">
        <v>0</v>
      </c>
      <c r="L87" s="119">
        <v>3</v>
      </c>
      <c r="M87" s="120">
        <v>2148338</v>
      </c>
      <c r="N87" s="120">
        <v>4017392.06</v>
      </c>
    </row>
    <row r="88" spans="1:14" ht="15" customHeight="1">
      <c r="A88" s="58"/>
      <c r="B88" s="101" t="s">
        <v>38</v>
      </c>
      <c r="C88" s="102" t="s">
        <v>39</v>
      </c>
      <c r="D88" s="94">
        <v>1.2</v>
      </c>
      <c r="E88" s="94">
        <v>1.2</v>
      </c>
      <c r="F88" s="95">
        <v>1.17</v>
      </c>
      <c r="G88" s="95">
        <v>1.18</v>
      </c>
      <c r="H88" s="95">
        <v>1.2</v>
      </c>
      <c r="I88" s="95">
        <v>1.17</v>
      </c>
      <c r="J88" s="95">
        <v>1.19</v>
      </c>
      <c r="K88" s="98">
        <v>-1.68</v>
      </c>
      <c r="L88" s="99">
        <v>8</v>
      </c>
      <c r="M88" s="100">
        <v>690000</v>
      </c>
      <c r="N88" s="100">
        <v>814750</v>
      </c>
    </row>
    <row r="89" spans="1:14" ht="15" customHeight="1">
      <c r="A89" s="58"/>
      <c r="B89" s="213" t="s">
        <v>91</v>
      </c>
      <c r="C89" s="214"/>
      <c r="D89" s="215"/>
      <c r="E89" s="216"/>
      <c r="F89" s="216"/>
      <c r="G89" s="216"/>
      <c r="H89" s="216"/>
      <c r="I89" s="216"/>
      <c r="J89" s="216"/>
      <c r="K89" s="217"/>
      <c r="L89" s="65">
        <f>SUM(L84:L88)</f>
        <v>22</v>
      </c>
      <c r="M89" s="65">
        <f>SUM(M84:M88)</f>
        <v>3000994</v>
      </c>
      <c r="N89" s="65">
        <f>SUM(N84:N88)</f>
        <v>5083987.34</v>
      </c>
    </row>
    <row r="90" spans="1:14" ht="15" customHeight="1">
      <c r="A90" s="58"/>
      <c r="B90" s="210" t="s">
        <v>31</v>
      </c>
      <c r="C90" s="211"/>
      <c r="D90" s="211"/>
      <c r="E90" s="211"/>
      <c r="F90" s="211"/>
      <c r="G90" s="211"/>
      <c r="H90" s="211"/>
      <c r="I90" s="211"/>
      <c r="J90" s="211"/>
      <c r="K90" s="211"/>
      <c r="L90" s="211"/>
      <c r="M90" s="211"/>
      <c r="N90" s="212"/>
    </row>
    <row r="91" spans="1:14" ht="15" customHeight="1">
      <c r="A91" s="58"/>
      <c r="B91" s="101" t="s">
        <v>267</v>
      </c>
      <c r="C91" s="102" t="s">
        <v>268</v>
      </c>
      <c r="D91" s="81">
        <v>18.5</v>
      </c>
      <c r="E91" s="81">
        <v>18.5</v>
      </c>
      <c r="F91" s="81">
        <v>18.399999999999999</v>
      </c>
      <c r="G91" s="86">
        <v>18.5</v>
      </c>
      <c r="H91" s="86">
        <v>18.489999999999998</v>
      </c>
      <c r="I91" s="86">
        <v>18.5</v>
      </c>
      <c r="J91" s="81">
        <v>18.5</v>
      </c>
      <c r="K91" s="82">
        <v>0</v>
      </c>
      <c r="L91" s="83">
        <v>24</v>
      </c>
      <c r="M91" s="84">
        <v>708058</v>
      </c>
      <c r="N91" s="84">
        <v>13097912.9</v>
      </c>
    </row>
    <row r="92" spans="1:14" ht="15" customHeight="1">
      <c r="A92" s="58"/>
      <c r="B92" s="213" t="s">
        <v>92</v>
      </c>
      <c r="C92" s="214"/>
      <c r="D92" s="215"/>
      <c r="E92" s="216"/>
      <c r="F92" s="216"/>
      <c r="G92" s="216"/>
      <c r="H92" s="216"/>
      <c r="I92" s="216"/>
      <c r="J92" s="216"/>
      <c r="K92" s="217"/>
      <c r="L92" s="65">
        <f>L91</f>
        <v>24</v>
      </c>
      <c r="M92" s="65">
        <f t="shared" ref="M92:N92" si="1">M91</f>
        <v>708058</v>
      </c>
      <c r="N92" s="65">
        <f t="shared" si="1"/>
        <v>13097912.9</v>
      </c>
    </row>
    <row r="93" spans="1:14" ht="15" customHeight="1">
      <c r="A93" s="58"/>
      <c r="B93" s="210" t="s">
        <v>85</v>
      </c>
      <c r="C93" s="211"/>
      <c r="D93" s="211"/>
      <c r="E93" s="211"/>
      <c r="F93" s="211"/>
      <c r="G93" s="211"/>
      <c r="H93" s="211"/>
      <c r="I93" s="211"/>
      <c r="J93" s="211"/>
      <c r="K93" s="211"/>
      <c r="L93" s="211"/>
      <c r="M93" s="211"/>
      <c r="N93" s="212"/>
    </row>
    <row r="94" spans="1:14" ht="15" customHeight="1">
      <c r="A94" s="58"/>
      <c r="B94" s="46" t="s">
        <v>222</v>
      </c>
      <c r="C94" s="59" t="s">
        <v>223</v>
      </c>
      <c r="D94" s="63">
        <v>4.84</v>
      </c>
      <c r="E94" s="81">
        <v>4.84</v>
      </c>
      <c r="F94" s="81">
        <v>4.82</v>
      </c>
      <c r="G94" s="81">
        <v>4.83</v>
      </c>
      <c r="H94" s="81">
        <v>4.8499999999999996</v>
      </c>
      <c r="I94" s="81">
        <v>4.83</v>
      </c>
      <c r="J94" s="81">
        <v>4.84</v>
      </c>
      <c r="K94" s="103">
        <v>-0.21</v>
      </c>
      <c r="L94" s="83">
        <v>18</v>
      </c>
      <c r="M94" s="84">
        <v>1073734</v>
      </c>
      <c r="N94" s="84">
        <v>5180847.88</v>
      </c>
    </row>
    <row r="95" spans="1:14" ht="15" customHeight="1">
      <c r="A95" s="58"/>
      <c r="B95" s="213" t="s">
        <v>215</v>
      </c>
      <c r="C95" s="214"/>
      <c r="D95" s="215"/>
      <c r="E95" s="216"/>
      <c r="F95" s="216"/>
      <c r="G95" s="216"/>
      <c r="H95" s="216"/>
      <c r="I95" s="216"/>
      <c r="J95" s="216"/>
      <c r="K95" s="217"/>
      <c r="L95" s="64">
        <f>L94</f>
        <v>18</v>
      </c>
      <c r="M95" s="64">
        <f t="shared" ref="M95:N95" si="2">M94</f>
        <v>1073734</v>
      </c>
      <c r="N95" s="84">
        <f t="shared" si="2"/>
        <v>5180847.88</v>
      </c>
    </row>
    <row r="96" spans="1:14" s="52" customFormat="1" ht="15" customHeight="1">
      <c r="B96" s="66" t="s">
        <v>71</v>
      </c>
      <c r="C96" s="218"/>
      <c r="D96" s="219"/>
      <c r="E96" s="219"/>
      <c r="F96" s="219"/>
      <c r="G96" s="219"/>
      <c r="H96" s="219"/>
      <c r="I96" s="219"/>
      <c r="J96" s="219"/>
      <c r="K96" s="220"/>
      <c r="L96" s="67">
        <f>L95+L92+L89+L82</f>
        <v>67</v>
      </c>
      <c r="M96" s="67">
        <f>M95+M92+M89+M82</f>
        <v>4792927</v>
      </c>
      <c r="N96" s="67">
        <f>N95+N92+N89+N82</f>
        <v>23380393.460000001</v>
      </c>
    </row>
    <row r="97" spans="1:14" s="52" customFormat="1" ht="15" customHeight="1">
      <c r="B97" s="66" t="s">
        <v>40</v>
      </c>
      <c r="C97" s="218"/>
      <c r="D97" s="219"/>
      <c r="E97" s="219"/>
      <c r="F97" s="219"/>
      <c r="G97" s="219"/>
      <c r="H97" s="219"/>
      <c r="I97" s="219"/>
      <c r="J97" s="219"/>
      <c r="K97" s="220"/>
      <c r="L97" s="67">
        <f>L96+L77+L56</f>
        <v>1328</v>
      </c>
      <c r="M97" s="67">
        <f>M96+M77+M56</f>
        <v>741459096</v>
      </c>
      <c r="N97" s="67">
        <f>N96+N77+N56</f>
        <v>1390321383.9000001</v>
      </c>
    </row>
    <row r="98" spans="1:14" ht="12.95" customHeight="1">
      <c r="A98" s="58"/>
      <c r="N98" s="72"/>
    </row>
    <row r="99" spans="1:14" s="52" customFormat="1" ht="18.75" customHeight="1">
      <c r="B99" s="58"/>
      <c r="C99" s="69"/>
      <c r="D99" s="58"/>
      <c r="E99" s="58"/>
      <c r="F99" s="58"/>
      <c r="G99" s="58"/>
      <c r="H99" s="58"/>
      <c r="I99" s="58"/>
      <c r="J99" s="70"/>
      <c r="K99" s="71"/>
      <c r="L99" s="72"/>
      <c r="M99" s="72"/>
      <c r="N99" s="73"/>
    </row>
    <row r="100" spans="1:14" s="52" customFormat="1" ht="18.75" customHeight="1">
      <c r="B100" s="58"/>
      <c r="C100" s="69"/>
      <c r="D100" s="58"/>
      <c r="E100" s="58"/>
      <c r="F100" s="58"/>
      <c r="G100" s="58"/>
      <c r="H100" s="58"/>
      <c r="I100" s="58"/>
      <c r="J100" s="70"/>
      <c r="K100" s="71"/>
      <c r="L100" s="72"/>
      <c r="M100" s="72"/>
      <c r="N100" s="73"/>
    </row>
    <row r="101" spans="1:14" ht="12.95" customHeight="1">
      <c r="A101" s="58"/>
    </row>
  </sheetData>
  <mergeCells count="55">
    <mergeCell ref="B73:C73"/>
    <mergeCell ref="D73:K73"/>
    <mergeCell ref="B57:N57"/>
    <mergeCell ref="B59:N59"/>
    <mergeCell ref="B63:C63"/>
    <mergeCell ref="D63:K63"/>
    <mergeCell ref="B70:N70"/>
    <mergeCell ref="B64:N64"/>
    <mergeCell ref="B66:C66"/>
    <mergeCell ref="D66:K66"/>
    <mergeCell ref="B33:N33"/>
    <mergeCell ref="B67:N67"/>
    <mergeCell ref="B69:C69"/>
    <mergeCell ref="D69:K69"/>
    <mergeCell ref="D42:K42"/>
    <mergeCell ref="B42:C42"/>
    <mergeCell ref="C56:K56"/>
    <mergeCell ref="B43:N43"/>
    <mergeCell ref="D49:K49"/>
    <mergeCell ref="B49:C49"/>
    <mergeCell ref="B50:N50"/>
    <mergeCell ref="B55:C55"/>
    <mergeCell ref="D55:K55"/>
    <mergeCell ref="B80:N80"/>
    <mergeCell ref="B82:C82"/>
    <mergeCell ref="D82:K82"/>
    <mergeCell ref="B1:N1"/>
    <mergeCell ref="B3:N3"/>
    <mergeCell ref="B17:C17"/>
    <mergeCell ref="D17:K17"/>
    <mergeCell ref="B18:N18"/>
    <mergeCell ref="B21:C21"/>
    <mergeCell ref="D21:K21"/>
    <mergeCell ref="B26:N26"/>
    <mergeCell ref="B32:C32"/>
    <mergeCell ref="D32:K32"/>
    <mergeCell ref="B22:N22"/>
    <mergeCell ref="B25:C25"/>
    <mergeCell ref="D25:K25"/>
    <mergeCell ref="B74:N74"/>
    <mergeCell ref="B76:C76"/>
    <mergeCell ref="D76:K76"/>
    <mergeCell ref="C77:K77"/>
    <mergeCell ref="C97:K97"/>
    <mergeCell ref="B78:N78"/>
    <mergeCell ref="C96:K96"/>
    <mergeCell ref="B83:N83"/>
    <mergeCell ref="B89:C89"/>
    <mergeCell ref="D89:K89"/>
    <mergeCell ref="B93:N93"/>
    <mergeCell ref="B95:C95"/>
    <mergeCell ref="D95:K95"/>
    <mergeCell ref="B92:C92"/>
    <mergeCell ref="D92:K92"/>
    <mergeCell ref="B90:N9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9"/>
  <sheetViews>
    <sheetView zoomScale="115" zoomScaleNormal="115" workbookViewId="0">
      <selection activeCell="I43" sqref="I43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236" t="s">
        <v>320</v>
      </c>
      <c r="B1" s="236"/>
      <c r="C1" s="236"/>
      <c r="D1" s="236"/>
    </row>
    <row r="2" spans="1:4" ht="14.4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45" customHeight="1">
      <c r="A3" s="230" t="s">
        <v>29</v>
      </c>
      <c r="B3" s="231"/>
      <c r="C3" s="231"/>
      <c r="D3" s="232"/>
    </row>
    <row r="4" spans="1:4" ht="14.45" customHeight="1">
      <c r="A4" s="46" t="s">
        <v>261</v>
      </c>
      <c r="B4" s="59" t="s">
        <v>262</v>
      </c>
      <c r="C4" s="121">
        <v>1</v>
      </c>
      <c r="D4" s="121">
        <v>1</v>
      </c>
    </row>
    <row r="5" spans="1:4" ht="14.45" customHeight="1">
      <c r="A5" s="46" t="s">
        <v>195</v>
      </c>
      <c r="B5" s="59" t="s">
        <v>196</v>
      </c>
      <c r="C5" s="121">
        <v>0.25</v>
      </c>
      <c r="D5" s="121">
        <v>0.25</v>
      </c>
    </row>
    <row r="6" spans="1:4" ht="14.45" customHeight="1">
      <c r="A6" s="46" t="s">
        <v>145</v>
      </c>
      <c r="B6" s="59" t="s">
        <v>146</v>
      </c>
      <c r="C6" s="121">
        <v>1.1000000000000001</v>
      </c>
      <c r="D6" s="121">
        <v>1.1000000000000001</v>
      </c>
    </row>
    <row r="7" spans="1:4" ht="14.45" customHeight="1">
      <c r="A7" s="46" t="s">
        <v>258</v>
      </c>
      <c r="B7" s="59" t="s">
        <v>174</v>
      </c>
      <c r="C7" s="81">
        <v>0.17</v>
      </c>
      <c r="D7" s="81">
        <v>0.17</v>
      </c>
    </row>
    <row r="8" spans="1:4" ht="14.45" customHeight="1">
      <c r="A8" s="46" t="s">
        <v>193</v>
      </c>
      <c r="B8" s="59" t="s">
        <v>194</v>
      </c>
      <c r="C8" s="47">
        <v>0.78</v>
      </c>
      <c r="D8" s="47">
        <v>0.78</v>
      </c>
    </row>
    <row r="9" spans="1:4" ht="14.45" customHeight="1">
      <c r="A9" s="46" t="s">
        <v>183</v>
      </c>
      <c r="B9" s="59" t="s">
        <v>184</v>
      </c>
      <c r="C9" s="47">
        <v>2.2000000000000002</v>
      </c>
      <c r="D9" s="47">
        <v>2.2000000000000002</v>
      </c>
    </row>
    <row r="10" spans="1:4" ht="14.45" customHeight="1">
      <c r="A10" s="227" t="s">
        <v>94</v>
      </c>
      <c r="B10" s="228" t="s">
        <v>94</v>
      </c>
      <c r="C10" s="228"/>
      <c r="D10" s="229"/>
    </row>
    <row r="11" spans="1:4" ht="14.45" customHeight="1">
      <c r="A11" s="46" t="s">
        <v>213</v>
      </c>
      <c r="B11" s="59" t="s">
        <v>214</v>
      </c>
      <c r="C11" s="81">
        <v>0.43</v>
      </c>
      <c r="D11" s="81">
        <v>0.43</v>
      </c>
    </row>
    <row r="12" spans="1:4" ht="14.45" customHeight="1">
      <c r="A12" s="227" t="s">
        <v>83</v>
      </c>
      <c r="B12" s="228"/>
      <c r="C12" s="228"/>
      <c r="D12" s="229"/>
    </row>
    <row r="13" spans="1:4" ht="14.45" customHeight="1">
      <c r="A13" s="46" t="s">
        <v>96</v>
      </c>
      <c r="B13" s="59" t="s">
        <v>95</v>
      </c>
      <c r="C13" s="81">
        <v>7</v>
      </c>
      <c r="D13" s="81">
        <v>7</v>
      </c>
    </row>
    <row r="14" spans="1:4" ht="14.45" customHeight="1">
      <c r="A14" s="227" t="s">
        <v>84</v>
      </c>
      <c r="B14" s="228"/>
      <c r="C14" s="228"/>
      <c r="D14" s="229"/>
    </row>
    <row r="15" spans="1:4" ht="14.45" customHeight="1">
      <c r="A15" s="46" t="s">
        <v>97</v>
      </c>
      <c r="B15" s="59" t="s">
        <v>98</v>
      </c>
      <c r="C15" s="121">
        <v>6.335</v>
      </c>
      <c r="D15" s="121">
        <v>6.35</v>
      </c>
    </row>
    <row r="16" spans="1:4" ht="14.45" customHeight="1">
      <c r="A16" s="46" t="s">
        <v>124</v>
      </c>
      <c r="B16" s="59" t="s">
        <v>125</v>
      </c>
      <c r="C16" s="121">
        <v>1.9</v>
      </c>
      <c r="D16" s="121">
        <v>1.9</v>
      </c>
    </row>
    <row r="17" spans="1:4" ht="14.45" customHeight="1">
      <c r="A17" s="230" t="s">
        <v>31</v>
      </c>
      <c r="B17" s="231" t="s">
        <v>31</v>
      </c>
      <c r="C17" s="231"/>
      <c r="D17" s="232"/>
    </row>
    <row r="18" spans="1:4" ht="14.45" customHeight="1">
      <c r="A18" s="46" t="s">
        <v>99</v>
      </c>
      <c r="B18" s="59" t="s">
        <v>100</v>
      </c>
      <c r="C18" s="121">
        <v>23</v>
      </c>
      <c r="D18" s="121">
        <v>23</v>
      </c>
    </row>
    <row r="19" spans="1:4" ht="14.45" customHeight="1">
      <c r="A19" s="46" t="s">
        <v>250</v>
      </c>
      <c r="B19" s="59" t="s">
        <v>251</v>
      </c>
      <c r="C19" s="121">
        <v>102</v>
      </c>
      <c r="D19" s="121">
        <v>102</v>
      </c>
    </row>
    <row r="20" spans="1:4" ht="14.45" customHeight="1">
      <c r="A20" s="230" t="s">
        <v>85</v>
      </c>
      <c r="B20" s="231"/>
      <c r="C20" s="231"/>
      <c r="D20" s="232"/>
    </row>
    <row r="21" spans="1:4" ht="14.45" customHeight="1">
      <c r="A21" s="46" t="s">
        <v>203</v>
      </c>
      <c r="B21" s="59" t="s">
        <v>204</v>
      </c>
      <c r="C21" s="63">
        <v>2.11</v>
      </c>
      <c r="D21" s="63">
        <v>2.11</v>
      </c>
    </row>
    <row r="22" spans="1:4" ht="14.45" customHeight="1">
      <c r="A22" s="46" t="s">
        <v>283</v>
      </c>
      <c r="B22" s="59" t="s">
        <v>284</v>
      </c>
      <c r="C22" s="63">
        <v>5.99</v>
      </c>
      <c r="D22" s="63">
        <v>5.99</v>
      </c>
    </row>
    <row r="23" spans="1:4" ht="14.45" customHeight="1">
      <c r="A23" s="74" t="s">
        <v>41</v>
      </c>
      <c r="B23" s="74" t="s">
        <v>20</v>
      </c>
      <c r="C23" s="74" t="s">
        <v>93</v>
      </c>
      <c r="D23" s="74" t="s">
        <v>19</v>
      </c>
    </row>
    <row r="24" spans="1:4" ht="14.45" customHeight="1">
      <c r="A24" s="227" t="s">
        <v>29</v>
      </c>
      <c r="B24" s="228"/>
      <c r="C24" s="228"/>
      <c r="D24" s="229"/>
    </row>
    <row r="25" spans="1:4" ht="14.45" customHeight="1">
      <c r="A25" s="46" t="s">
        <v>237</v>
      </c>
      <c r="B25" s="59" t="s">
        <v>236</v>
      </c>
      <c r="C25" s="121">
        <v>0.2</v>
      </c>
      <c r="D25" s="121">
        <v>0.2</v>
      </c>
    </row>
    <row r="26" spans="1:4" ht="14.45" customHeight="1">
      <c r="A26" s="46" t="s">
        <v>177</v>
      </c>
      <c r="B26" s="59" t="s">
        <v>176</v>
      </c>
      <c r="C26" s="121">
        <v>0.31</v>
      </c>
      <c r="D26" s="121">
        <v>0.31</v>
      </c>
    </row>
    <row r="27" spans="1:4" ht="14.45" customHeight="1">
      <c r="A27" s="46" t="s">
        <v>305</v>
      </c>
      <c r="B27" s="59" t="s">
        <v>306</v>
      </c>
      <c r="C27" s="121">
        <v>1</v>
      </c>
      <c r="D27" s="121">
        <v>1</v>
      </c>
    </row>
    <row r="28" spans="1:4" ht="14.45" customHeight="1">
      <c r="A28" s="46" t="s">
        <v>276</v>
      </c>
      <c r="B28" s="59" t="s">
        <v>277</v>
      </c>
      <c r="C28" s="121">
        <v>0.11</v>
      </c>
      <c r="D28" s="121">
        <v>0.11</v>
      </c>
    </row>
    <row r="29" spans="1:4" ht="14.45" customHeight="1">
      <c r="A29" s="46" t="s">
        <v>303</v>
      </c>
      <c r="B29" s="59" t="s">
        <v>304</v>
      </c>
      <c r="C29" s="121">
        <v>1.05</v>
      </c>
      <c r="D29" s="121">
        <v>1.05</v>
      </c>
    </row>
    <row r="30" spans="1:4" ht="14.45" customHeight="1">
      <c r="A30" s="46" t="s">
        <v>299</v>
      </c>
      <c r="B30" s="59" t="s">
        <v>300</v>
      </c>
      <c r="C30" s="86">
        <v>0.85</v>
      </c>
      <c r="D30" s="81">
        <v>0.85</v>
      </c>
    </row>
    <row r="31" spans="1:4" ht="14.45" customHeight="1">
      <c r="A31" s="46" t="s">
        <v>181</v>
      </c>
      <c r="B31" s="59" t="s">
        <v>182</v>
      </c>
      <c r="C31" s="86">
        <v>0.25</v>
      </c>
      <c r="D31" s="81">
        <v>0.25</v>
      </c>
    </row>
    <row r="32" spans="1:4" ht="14.45" customHeight="1">
      <c r="A32" s="46" t="s">
        <v>139</v>
      </c>
      <c r="B32" s="59" t="s">
        <v>138</v>
      </c>
      <c r="C32" s="86">
        <v>1</v>
      </c>
      <c r="D32" s="86">
        <v>1</v>
      </c>
    </row>
    <row r="33" spans="1:4" ht="14.45" customHeight="1">
      <c r="A33" s="46" t="s">
        <v>281</v>
      </c>
      <c r="B33" s="59" t="s">
        <v>282</v>
      </c>
      <c r="C33" s="86">
        <v>1</v>
      </c>
      <c r="D33" s="94">
        <v>1</v>
      </c>
    </row>
    <row r="34" spans="1:4" ht="14.45" customHeight="1">
      <c r="A34" s="46" t="s">
        <v>101</v>
      </c>
      <c r="B34" s="59" t="s">
        <v>102</v>
      </c>
      <c r="C34" s="86">
        <v>0.05</v>
      </c>
      <c r="D34" s="86">
        <v>0.05</v>
      </c>
    </row>
    <row r="35" spans="1:4" ht="14.45" customHeight="1">
      <c r="A35" s="89" t="s">
        <v>252</v>
      </c>
      <c r="B35" s="90" t="s">
        <v>253</v>
      </c>
      <c r="C35" s="86">
        <v>1</v>
      </c>
      <c r="D35" s="86">
        <v>1</v>
      </c>
    </row>
    <row r="36" spans="1:4" ht="14.45" customHeight="1">
      <c r="A36" s="46" t="s">
        <v>105</v>
      </c>
      <c r="B36" s="59" t="s">
        <v>106</v>
      </c>
      <c r="C36" s="86">
        <v>0.09</v>
      </c>
      <c r="D36" s="86">
        <v>0.09</v>
      </c>
    </row>
    <row r="37" spans="1:4" ht="14.45" customHeight="1">
      <c r="A37" s="46" t="s">
        <v>218</v>
      </c>
      <c r="B37" s="59" t="s">
        <v>219</v>
      </c>
      <c r="C37" s="86">
        <v>0.75</v>
      </c>
      <c r="D37" s="86">
        <v>0.75</v>
      </c>
    </row>
    <row r="38" spans="1:4" ht="14.45" customHeight="1">
      <c r="A38" s="46" t="s">
        <v>168</v>
      </c>
      <c r="B38" s="59" t="s">
        <v>169</v>
      </c>
      <c r="C38" s="86">
        <v>1</v>
      </c>
      <c r="D38" s="86">
        <v>1</v>
      </c>
    </row>
    <row r="39" spans="1:4" ht="14.45" customHeight="1">
      <c r="A39" s="46" t="s">
        <v>103</v>
      </c>
      <c r="B39" s="59" t="s">
        <v>104</v>
      </c>
      <c r="C39" s="86">
        <v>0.94</v>
      </c>
      <c r="D39" s="86">
        <v>0.94</v>
      </c>
    </row>
    <row r="40" spans="1:4" ht="14.45" customHeight="1">
      <c r="A40" s="87" t="s">
        <v>244</v>
      </c>
      <c r="B40" s="88" t="s">
        <v>245</v>
      </c>
      <c r="C40" s="86">
        <v>1</v>
      </c>
      <c r="D40" s="86">
        <v>1</v>
      </c>
    </row>
    <row r="41" spans="1:4" ht="14.45" customHeight="1">
      <c r="A41" s="227" t="s">
        <v>180</v>
      </c>
      <c r="B41" s="228"/>
      <c r="C41" s="228"/>
      <c r="D41" s="229"/>
    </row>
    <row r="42" spans="1:4" ht="14.45" customHeight="1">
      <c r="A42" s="46" t="s">
        <v>179</v>
      </c>
      <c r="B42" s="59" t="s">
        <v>178</v>
      </c>
      <c r="C42" s="121">
        <v>1.2</v>
      </c>
      <c r="D42" s="121">
        <v>1.2</v>
      </c>
    </row>
    <row r="43" spans="1:4" ht="14.45" customHeight="1">
      <c r="A43" s="46" t="s">
        <v>302</v>
      </c>
      <c r="B43" s="59" t="s">
        <v>301</v>
      </c>
      <c r="C43" s="81">
        <v>0.69</v>
      </c>
      <c r="D43" s="81">
        <v>0.69</v>
      </c>
    </row>
    <row r="44" spans="1:4" ht="14.45" customHeight="1">
      <c r="A44" s="227" t="s">
        <v>94</v>
      </c>
      <c r="B44" s="228" t="s">
        <v>94</v>
      </c>
      <c r="C44" s="228"/>
      <c r="D44" s="229"/>
    </row>
    <row r="45" spans="1:4" ht="14.45" customHeight="1">
      <c r="A45" s="46" t="s">
        <v>265</v>
      </c>
      <c r="B45" s="59" t="s">
        <v>266</v>
      </c>
      <c r="C45" s="81">
        <v>0.85</v>
      </c>
      <c r="D45" s="81">
        <v>0.85</v>
      </c>
    </row>
    <row r="46" spans="1:4" ht="14.45" customHeight="1">
      <c r="A46" s="227" t="s">
        <v>84</v>
      </c>
      <c r="B46" s="228"/>
      <c r="C46" s="228"/>
      <c r="D46" s="229"/>
    </row>
    <row r="47" spans="1:4" ht="14.45" customHeight="1">
      <c r="A47" s="46" t="s">
        <v>314</v>
      </c>
      <c r="B47" s="59" t="s">
        <v>313</v>
      </c>
      <c r="C47" s="86">
        <v>2.86</v>
      </c>
      <c r="D47" s="86">
        <v>2.86</v>
      </c>
    </row>
    <row r="48" spans="1:4" ht="14.45" customHeight="1">
      <c r="A48" s="76" t="s">
        <v>158</v>
      </c>
      <c r="B48" s="77" t="s">
        <v>159</v>
      </c>
      <c r="C48" s="86">
        <v>100</v>
      </c>
      <c r="D48" s="86">
        <v>100</v>
      </c>
    </row>
    <row r="49" spans="1:4" ht="14.45" customHeight="1">
      <c r="A49" s="227" t="s">
        <v>83</v>
      </c>
      <c r="B49" s="228"/>
      <c r="C49" s="228"/>
      <c r="D49" s="229"/>
    </row>
    <row r="50" spans="1:4" ht="14.45" customHeight="1">
      <c r="A50" s="46" t="s">
        <v>141</v>
      </c>
      <c r="B50" s="68" t="s">
        <v>142</v>
      </c>
      <c r="C50" s="63">
        <v>1</v>
      </c>
      <c r="D50" s="75">
        <v>1</v>
      </c>
    </row>
    <row r="51" spans="1:4" ht="14.45" customHeight="1">
      <c r="A51" s="230" t="s">
        <v>85</v>
      </c>
      <c r="B51" s="231"/>
      <c r="C51" s="231"/>
      <c r="D51" s="232"/>
    </row>
    <row r="52" spans="1:4" ht="14.45" customHeight="1">
      <c r="A52" s="46" t="s">
        <v>107</v>
      </c>
      <c r="B52" s="68" t="s">
        <v>108</v>
      </c>
      <c r="C52" s="63" t="s">
        <v>109</v>
      </c>
      <c r="D52" s="63" t="s">
        <v>109</v>
      </c>
    </row>
    <row r="53" spans="1:4" ht="14.45" customHeight="1">
      <c r="A53" s="74" t="s">
        <v>41</v>
      </c>
      <c r="B53" s="74" t="s">
        <v>20</v>
      </c>
      <c r="C53" s="74" t="s">
        <v>93</v>
      </c>
      <c r="D53" s="74" t="s">
        <v>19</v>
      </c>
    </row>
    <row r="54" spans="1:4" ht="14.45" customHeight="1">
      <c r="A54" s="233" t="s">
        <v>29</v>
      </c>
      <c r="B54" s="234"/>
      <c r="C54" s="234"/>
      <c r="D54" s="235"/>
    </row>
    <row r="55" spans="1:4" ht="14.45" customHeight="1">
      <c r="A55" s="127" t="s">
        <v>311</v>
      </c>
      <c r="B55" s="128" t="s">
        <v>312</v>
      </c>
      <c r="C55" s="121">
        <v>1</v>
      </c>
      <c r="D55" s="121">
        <v>1</v>
      </c>
    </row>
    <row r="56" spans="1:4" ht="14.45" customHeight="1">
      <c r="A56" s="227" t="s">
        <v>83</v>
      </c>
      <c r="B56" s="228"/>
      <c r="C56" s="228"/>
      <c r="D56" s="229"/>
    </row>
    <row r="57" spans="1:4" ht="14.45" customHeight="1">
      <c r="A57" s="101" t="s">
        <v>228</v>
      </c>
      <c r="B57" s="102" t="s">
        <v>229</v>
      </c>
      <c r="C57" s="94">
        <v>1.37</v>
      </c>
      <c r="D57" s="121">
        <v>1.37</v>
      </c>
    </row>
    <row r="58" spans="1:4" ht="14.45" customHeight="1">
      <c r="A58" s="227" t="s">
        <v>84</v>
      </c>
      <c r="B58" s="228"/>
      <c r="C58" s="228"/>
      <c r="D58" s="229"/>
    </row>
    <row r="59" spans="1:4" ht="14.45" customHeight="1">
      <c r="A59" s="101" t="s">
        <v>110</v>
      </c>
      <c r="B59" s="102" t="s">
        <v>111</v>
      </c>
      <c r="C59" s="94">
        <v>1.3</v>
      </c>
      <c r="D59" s="95">
        <v>1.3</v>
      </c>
    </row>
  </sheetData>
  <mergeCells count="16">
    <mergeCell ref="A1:D1"/>
    <mergeCell ref="A3:D3"/>
    <mergeCell ref="A20:D20"/>
    <mergeCell ref="A24:D24"/>
    <mergeCell ref="A17:D17"/>
    <mergeCell ref="A10:D10"/>
    <mergeCell ref="A14:D14"/>
    <mergeCell ref="A58:D58"/>
    <mergeCell ref="A12:D12"/>
    <mergeCell ref="A41:D41"/>
    <mergeCell ref="A51:D51"/>
    <mergeCell ref="A46:D46"/>
    <mergeCell ref="A49:D49"/>
    <mergeCell ref="A54:D54"/>
    <mergeCell ref="A56:D56"/>
    <mergeCell ref="A44:D44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F25"/>
  <sheetViews>
    <sheetView workbookViewId="0">
      <selection activeCell="J16" sqref="J16"/>
    </sheetView>
  </sheetViews>
  <sheetFormatPr defaultRowHeight="15.75"/>
  <cols>
    <col min="1" max="1" width="3" style="131" customWidth="1"/>
    <col min="2" max="2" width="35.140625" style="131" customWidth="1"/>
    <col min="3" max="3" width="8.7109375" style="141" customWidth="1"/>
    <col min="4" max="4" width="22.140625" style="168" customWidth="1"/>
    <col min="5" max="5" width="19.28515625" style="169" customWidth="1"/>
    <col min="6" max="6" width="17.7109375" style="169" customWidth="1"/>
    <col min="7" max="214" width="9.140625" style="131"/>
    <col min="215" max="215" width="3" style="131" customWidth="1"/>
    <col min="216" max="216" width="35.140625" style="131" customWidth="1"/>
    <col min="217" max="217" width="8.7109375" style="131" customWidth="1"/>
    <col min="218" max="218" width="22.140625" style="131" customWidth="1"/>
    <col min="219" max="219" width="19.28515625" style="131" customWidth="1"/>
    <col min="220" max="220" width="17.7109375" style="131" customWidth="1"/>
    <col min="221" max="221" width="10.85546875" style="131" bestFit="1" customWidth="1"/>
    <col min="222" max="222" width="9.85546875" style="131" bestFit="1" customWidth="1"/>
    <col min="223" max="223" width="11.85546875" style="131" bestFit="1" customWidth="1"/>
    <col min="224" max="470" width="9.140625" style="131"/>
    <col min="471" max="471" width="3" style="131" customWidth="1"/>
    <col min="472" max="472" width="35.140625" style="131" customWidth="1"/>
    <col min="473" max="473" width="8.7109375" style="131" customWidth="1"/>
    <col min="474" max="474" width="22.140625" style="131" customWidth="1"/>
    <col min="475" max="475" width="19.28515625" style="131" customWidth="1"/>
    <col min="476" max="476" width="17.7109375" style="131" customWidth="1"/>
    <col min="477" max="477" width="10.85546875" style="131" bestFit="1" customWidth="1"/>
    <col min="478" max="478" width="9.85546875" style="131" bestFit="1" customWidth="1"/>
    <col min="479" max="479" width="11.85546875" style="131" bestFit="1" customWidth="1"/>
    <col min="480" max="726" width="9.140625" style="131"/>
    <col min="727" max="727" width="3" style="131" customWidth="1"/>
    <col min="728" max="728" width="35.140625" style="131" customWidth="1"/>
    <col min="729" max="729" width="8.7109375" style="131" customWidth="1"/>
    <col min="730" max="730" width="22.140625" style="131" customWidth="1"/>
    <col min="731" max="731" width="19.28515625" style="131" customWidth="1"/>
    <col min="732" max="732" width="17.7109375" style="131" customWidth="1"/>
    <col min="733" max="733" width="10.85546875" style="131" bestFit="1" customWidth="1"/>
    <col min="734" max="734" width="9.85546875" style="131" bestFit="1" customWidth="1"/>
    <col min="735" max="735" width="11.85546875" style="131" bestFit="1" customWidth="1"/>
    <col min="736" max="982" width="9.140625" style="131"/>
    <col min="983" max="983" width="3" style="131" customWidth="1"/>
    <col min="984" max="984" width="35.140625" style="131" customWidth="1"/>
    <col min="985" max="985" width="8.7109375" style="131" customWidth="1"/>
    <col min="986" max="986" width="22.140625" style="131" customWidth="1"/>
    <col min="987" max="987" width="19.28515625" style="131" customWidth="1"/>
    <col min="988" max="988" width="17.7109375" style="131" customWidth="1"/>
    <col min="989" max="989" width="10.85546875" style="131" bestFit="1" customWidth="1"/>
    <col min="990" max="990" width="9.85546875" style="131" bestFit="1" customWidth="1"/>
    <col min="991" max="991" width="11.85546875" style="131" bestFit="1" customWidth="1"/>
    <col min="992" max="1238" width="9.140625" style="131"/>
    <col min="1239" max="1239" width="3" style="131" customWidth="1"/>
    <col min="1240" max="1240" width="35.140625" style="131" customWidth="1"/>
    <col min="1241" max="1241" width="8.7109375" style="131" customWidth="1"/>
    <col min="1242" max="1242" width="22.140625" style="131" customWidth="1"/>
    <col min="1243" max="1243" width="19.28515625" style="131" customWidth="1"/>
    <col min="1244" max="1244" width="17.7109375" style="131" customWidth="1"/>
    <col min="1245" max="1245" width="10.85546875" style="131" bestFit="1" customWidth="1"/>
    <col min="1246" max="1246" width="9.85546875" style="131" bestFit="1" customWidth="1"/>
    <col min="1247" max="1247" width="11.85546875" style="131" bestFit="1" customWidth="1"/>
    <col min="1248" max="1494" width="9.140625" style="131"/>
    <col min="1495" max="1495" width="3" style="131" customWidth="1"/>
    <col min="1496" max="1496" width="35.140625" style="131" customWidth="1"/>
    <col min="1497" max="1497" width="8.7109375" style="131" customWidth="1"/>
    <col min="1498" max="1498" width="22.140625" style="131" customWidth="1"/>
    <col min="1499" max="1499" width="19.28515625" style="131" customWidth="1"/>
    <col min="1500" max="1500" width="17.7109375" style="131" customWidth="1"/>
    <col min="1501" max="1501" width="10.85546875" style="131" bestFit="1" customWidth="1"/>
    <col min="1502" max="1502" width="9.85546875" style="131" bestFit="1" customWidth="1"/>
    <col min="1503" max="1503" width="11.85546875" style="131" bestFit="1" customWidth="1"/>
    <col min="1504" max="1750" width="9.140625" style="131"/>
    <col min="1751" max="1751" width="3" style="131" customWidth="1"/>
    <col min="1752" max="1752" width="35.140625" style="131" customWidth="1"/>
    <col min="1753" max="1753" width="8.7109375" style="131" customWidth="1"/>
    <col min="1754" max="1754" width="22.140625" style="131" customWidth="1"/>
    <col min="1755" max="1755" width="19.28515625" style="131" customWidth="1"/>
    <col min="1756" max="1756" width="17.7109375" style="131" customWidth="1"/>
    <col min="1757" max="1757" width="10.85546875" style="131" bestFit="1" customWidth="1"/>
    <col min="1758" max="1758" width="9.85546875" style="131" bestFit="1" customWidth="1"/>
    <col min="1759" max="1759" width="11.85546875" style="131" bestFit="1" customWidth="1"/>
    <col min="1760" max="2006" width="9.140625" style="131"/>
    <col min="2007" max="2007" width="3" style="131" customWidth="1"/>
    <col min="2008" max="2008" width="35.140625" style="131" customWidth="1"/>
    <col min="2009" max="2009" width="8.7109375" style="131" customWidth="1"/>
    <col min="2010" max="2010" width="22.140625" style="131" customWidth="1"/>
    <col min="2011" max="2011" width="19.28515625" style="131" customWidth="1"/>
    <col min="2012" max="2012" width="17.7109375" style="131" customWidth="1"/>
    <col min="2013" max="2013" width="10.85546875" style="131" bestFit="1" customWidth="1"/>
    <col min="2014" max="2014" width="9.85546875" style="131" bestFit="1" customWidth="1"/>
    <col min="2015" max="2015" width="11.85546875" style="131" bestFit="1" customWidth="1"/>
    <col min="2016" max="2262" width="9.140625" style="131"/>
    <col min="2263" max="2263" width="3" style="131" customWidth="1"/>
    <col min="2264" max="2264" width="35.140625" style="131" customWidth="1"/>
    <col min="2265" max="2265" width="8.7109375" style="131" customWidth="1"/>
    <col min="2266" max="2266" width="22.140625" style="131" customWidth="1"/>
    <col min="2267" max="2267" width="19.28515625" style="131" customWidth="1"/>
    <col min="2268" max="2268" width="17.7109375" style="131" customWidth="1"/>
    <col min="2269" max="2269" width="10.85546875" style="131" bestFit="1" customWidth="1"/>
    <col min="2270" max="2270" width="9.85546875" style="131" bestFit="1" customWidth="1"/>
    <col min="2271" max="2271" width="11.85546875" style="131" bestFit="1" customWidth="1"/>
    <col min="2272" max="2518" width="9.140625" style="131"/>
    <col min="2519" max="2519" width="3" style="131" customWidth="1"/>
    <col min="2520" max="2520" width="35.140625" style="131" customWidth="1"/>
    <col min="2521" max="2521" width="8.7109375" style="131" customWidth="1"/>
    <col min="2522" max="2522" width="22.140625" style="131" customWidth="1"/>
    <col min="2523" max="2523" width="19.28515625" style="131" customWidth="1"/>
    <col min="2524" max="2524" width="17.7109375" style="131" customWidth="1"/>
    <col min="2525" max="2525" width="10.85546875" style="131" bestFit="1" customWidth="1"/>
    <col min="2526" max="2526" width="9.85546875" style="131" bestFit="1" customWidth="1"/>
    <col min="2527" max="2527" width="11.85546875" style="131" bestFit="1" customWidth="1"/>
    <col min="2528" max="2774" width="9.140625" style="131"/>
    <col min="2775" max="2775" width="3" style="131" customWidth="1"/>
    <col min="2776" max="2776" width="35.140625" style="131" customWidth="1"/>
    <col min="2777" max="2777" width="8.7109375" style="131" customWidth="1"/>
    <col min="2778" max="2778" width="22.140625" style="131" customWidth="1"/>
    <col min="2779" max="2779" width="19.28515625" style="131" customWidth="1"/>
    <col min="2780" max="2780" width="17.7109375" style="131" customWidth="1"/>
    <col min="2781" max="2781" width="10.85546875" style="131" bestFit="1" customWidth="1"/>
    <col min="2782" max="2782" width="9.85546875" style="131" bestFit="1" customWidth="1"/>
    <col min="2783" max="2783" width="11.85546875" style="131" bestFit="1" customWidth="1"/>
    <col min="2784" max="3030" width="9.140625" style="131"/>
    <col min="3031" max="3031" width="3" style="131" customWidth="1"/>
    <col min="3032" max="3032" width="35.140625" style="131" customWidth="1"/>
    <col min="3033" max="3033" width="8.7109375" style="131" customWidth="1"/>
    <col min="3034" max="3034" width="22.140625" style="131" customWidth="1"/>
    <col min="3035" max="3035" width="19.28515625" style="131" customWidth="1"/>
    <col min="3036" max="3036" width="17.7109375" style="131" customWidth="1"/>
    <col min="3037" max="3037" width="10.85546875" style="131" bestFit="1" customWidth="1"/>
    <col min="3038" max="3038" width="9.85546875" style="131" bestFit="1" customWidth="1"/>
    <col min="3039" max="3039" width="11.85546875" style="131" bestFit="1" customWidth="1"/>
    <col min="3040" max="3286" width="9.140625" style="131"/>
    <col min="3287" max="3287" width="3" style="131" customWidth="1"/>
    <col min="3288" max="3288" width="35.140625" style="131" customWidth="1"/>
    <col min="3289" max="3289" width="8.7109375" style="131" customWidth="1"/>
    <col min="3290" max="3290" width="22.140625" style="131" customWidth="1"/>
    <col min="3291" max="3291" width="19.28515625" style="131" customWidth="1"/>
    <col min="3292" max="3292" width="17.7109375" style="131" customWidth="1"/>
    <col min="3293" max="3293" width="10.85546875" style="131" bestFit="1" customWidth="1"/>
    <col min="3294" max="3294" width="9.85546875" style="131" bestFit="1" customWidth="1"/>
    <col min="3295" max="3295" width="11.85546875" style="131" bestFit="1" customWidth="1"/>
    <col min="3296" max="3542" width="9.140625" style="131"/>
    <col min="3543" max="3543" width="3" style="131" customWidth="1"/>
    <col min="3544" max="3544" width="35.140625" style="131" customWidth="1"/>
    <col min="3545" max="3545" width="8.7109375" style="131" customWidth="1"/>
    <col min="3546" max="3546" width="22.140625" style="131" customWidth="1"/>
    <col min="3547" max="3547" width="19.28515625" style="131" customWidth="1"/>
    <col min="3548" max="3548" width="17.7109375" style="131" customWidth="1"/>
    <col min="3549" max="3549" width="10.85546875" style="131" bestFit="1" customWidth="1"/>
    <col min="3550" max="3550" width="9.85546875" style="131" bestFit="1" customWidth="1"/>
    <col min="3551" max="3551" width="11.85546875" style="131" bestFit="1" customWidth="1"/>
    <col min="3552" max="3798" width="9.140625" style="131"/>
    <col min="3799" max="3799" width="3" style="131" customWidth="1"/>
    <col min="3800" max="3800" width="35.140625" style="131" customWidth="1"/>
    <col min="3801" max="3801" width="8.7109375" style="131" customWidth="1"/>
    <col min="3802" max="3802" width="22.140625" style="131" customWidth="1"/>
    <col min="3803" max="3803" width="19.28515625" style="131" customWidth="1"/>
    <col min="3804" max="3804" width="17.7109375" style="131" customWidth="1"/>
    <col min="3805" max="3805" width="10.85546875" style="131" bestFit="1" customWidth="1"/>
    <col min="3806" max="3806" width="9.85546875" style="131" bestFit="1" customWidth="1"/>
    <col min="3807" max="3807" width="11.85546875" style="131" bestFit="1" customWidth="1"/>
    <col min="3808" max="4054" width="9.140625" style="131"/>
    <col min="4055" max="4055" width="3" style="131" customWidth="1"/>
    <col min="4056" max="4056" width="35.140625" style="131" customWidth="1"/>
    <col min="4057" max="4057" width="8.7109375" style="131" customWidth="1"/>
    <col min="4058" max="4058" width="22.140625" style="131" customWidth="1"/>
    <col min="4059" max="4059" width="19.28515625" style="131" customWidth="1"/>
    <col min="4060" max="4060" width="17.7109375" style="131" customWidth="1"/>
    <col min="4061" max="4061" width="10.85546875" style="131" bestFit="1" customWidth="1"/>
    <col min="4062" max="4062" width="9.85546875" style="131" bestFit="1" customWidth="1"/>
    <col min="4063" max="4063" width="11.85546875" style="131" bestFit="1" customWidth="1"/>
    <col min="4064" max="4310" width="9.140625" style="131"/>
    <col min="4311" max="4311" width="3" style="131" customWidth="1"/>
    <col min="4312" max="4312" width="35.140625" style="131" customWidth="1"/>
    <col min="4313" max="4313" width="8.7109375" style="131" customWidth="1"/>
    <col min="4314" max="4314" width="22.140625" style="131" customWidth="1"/>
    <col min="4315" max="4315" width="19.28515625" style="131" customWidth="1"/>
    <col min="4316" max="4316" width="17.7109375" style="131" customWidth="1"/>
    <col min="4317" max="4317" width="10.85546875" style="131" bestFit="1" customWidth="1"/>
    <col min="4318" max="4318" width="9.85546875" style="131" bestFit="1" customWidth="1"/>
    <col min="4319" max="4319" width="11.85546875" style="131" bestFit="1" customWidth="1"/>
    <col min="4320" max="4566" width="9.140625" style="131"/>
    <col min="4567" max="4567" width="3" style="131" customWidth="1"/>
    <col min="4568" max="4568" width="35.140625" style="131" customWidth="1"/>
    <col min="4569" max="4569" width="8.7109375" style="131" customWidth="1"/>
    <col min="4570" max="4570" width="22.140625" style="131" customWidth="1"/>
    <col min="4571" max="4571" width="19.28515625" style="131" customWidth="1"/>
    <col min="4572" max="4572" width="17.7109375" style="131" customWidth="1"/>
    <col min="4573" max="4573" width="10.85546875" style="131" bestFit="1" customWidth="1"/>
    <col min="4574" max="4574" width="9.85546875" style="131" bestFit="1" customWidth="1"/>
    <col min="4575" max="4575" width="11.85546875" style="131" bestFit="1" customWidth="1"/>
    <col min="4576" max="4822" width="9.140625" style="131"/>
    <col min="4823" max="4823" width="3" style="131" customWidth="1"/>
    <col min="4824" max="4824" width="35.140625" style="131" customWidth="1"/>
    <col min="4825" max="4825" width="8.7109375" style="131" customWidth="1"/>
    <col min="4826" max="4826" width="22.140625" style="131" customWidth="1"/>
    <col min="4827" max="4827" width="19.28515625" style="131" customWidth="1"/>
    <col min="4828" max="4828" width="17.7109375" style="131" customWidth="1"/>
    <col min="4829" max="4829" width="10.85546875" style="131" bestFit="1" customWidth="1"/>
    <col min="4830" max="4830" width="9.85546875" style="131" bestFit="1" customWidth="1"/>
    <col min="4831" max="4831" width="11.85546875" style="131" bestFit="1" customWidth="1"/>
    <col min="4832" max="5078" width="9.140625" style="131"/>
    <col min="5079" max="5079" width="3" style="131" customWidth="1"/>
    <col min="5080" max="5080" width="35.140625" style="131" customWidth="1"/>
    <col min="5081" max="5081" width="8.7109375" style="131" customWidth="1"/>
    <col min="5082" max="5082" width="22.140625" style="131" customWidth="1"/>
    <col min="5083" max="5083" width="19.28515625" style="131" customWidth="1"/>
    <col min="5084" max="5084" width="17.7109375" style="131" customWidth="1"/>
    <col min="5085" max="5085" width="10.85546875" style="131" bestFit="1" customWidth="1"/>
    <col min="5086" max="5086" width="9.85546875" style="131" bestFit="1" customWidth="1"/>
    <col min="5087" max="5087" width="11.85546875" style="131" bestFit="1" customWidth="1"/>
    <col min="5088" max="5334" width="9.140625" style="131"/>
    <col min="5335" max="5335" width="3" style="131" customWidth="1"/>
    <col min="5336" max="5336" width="35.140625" style="131" customWidth="1"/>
    <col min="5337" max="5337" width="8.7109375" style="131" customWidth="1"/>
    <col min="5338" max="5338" width="22.140625" style="131" customWidth="1"/>
    <col min="5339" max="5339" width="19.28515625" style="131" customWidth="1"/>
    <col min="5340" max="5340" width="17.7109375" style="131" customWidth="1"/>
    <col min="5341" max="5341" width="10.85546875" style="131" bestFit="1" customWidth="1"/>
    <col min="5342" max="5342" width="9.85546875" style="131" bestFit="1" customWidth="1"/>
    <col min="5343" max="5343" width="11.85546875" style="131" bestFit="1" customWidth="1"/>
    <col min="5344" max="5590" width="9.140625" style="131"/>
    <col min="5591" max="5591" width="3" style="131" customWidth="1"/>
    <col min="5592" max="5592" width="35.140625" style="131" customWidth="1"/>
    <col min="5593" max="5593" width="8.7109375" style="131" customWidth="1"/>
    <col min="5594" max="5594" width="22.140625" style="131" customWidth="1"/>
    <col min="5595" max="5595" width="19.28515625" style="131" customWidth="1"/>
    <col min="5596" max="5596" width="17.7109375" style="131" customWidth="1"/>
    <col min="5597" max="5597" width="10.85546875" style="131" bestFit="1" customWidth="1"/>
    <col min="5598" max="5598" width="9.85546875" style="131" bestFit="1" customWidth="1"/>
    <col min="5599" max="5599" width="11.85546875" style="131" bestFit="1" customWidth="1"/>
    <col min="5600" max="5846" width="9.140625" style="131"/>
    <col min="5847" max="5847" width="3" style="131" customWidth="1"/>
    <col min="5848" max="5848" width="35.140625" style="131" customWidth="1"/>
    <col min="5849" max="5849" width="8.7109375" style="131" customWidth="1"/>
    <col min="5850" max="5850" width="22.140625" style="131" customWidth="1"/>
    <col min="5851" max="5851" width="19.28515625" style="131" customWidth="1"/>
    <col min="5852" max="5852" width="17.7109375" style="131" customWidth="1"/>
    <col min="5853" max="5853" width="10.85546875" style="131" bestFit="1" customWidth="1"/>
    <col min="5854" max="5854" width="9.85546875" style="131" bestFit="1" customWidth="1"/>
    <col min="5855" max="5855" width="11.85546875" style="131" bestFit="1" customWidth="1"/>
    <col min="5856" max="6102" width="9.140625" style="131"/>
    <col min="6103" max="6103" width="3" style="131" customWidth="1"/>
    <col min="6104" max="6104" width="35.140625" style="131" customWidth="1"/>
    <col min="6105" max="6105" width="8.7109375" style="131" customWidth="1"/>
    <col min="6106" max="6106" width="22.140625" style="131" customWidth="1"/>
    <col min="6107" max="6107" width="19.28515625" style="131" customWidth="1"/>
    <col min="6108" max="6108" width="17.7109375" style="131" customWidth="1"/>
    <col min="6109" max="6109" width="10.85546875" style="131" bestFit="1" customWidth="1"/>
    <col min="6110" max="6110" width="9.85546875" style="131" bestFit="1" customWidth="1"/>
    <col min="6111" max="6111" width="11.85546875" style="131" bestFit="1" customWidth="1"/>
    <col min="6112" max="6358" width="9.140625" style="131"/>
    <col min="6359" max="6359" width="3" style="131" customWidth="1"/>
    <col min="6360" max="6360" width="35.140625" style="131" customWidth="1"/>
    <col min="6361" max="6361" width="8.7109375" style="131" customWidth="1"/>
    <col min="6362" max="6362" width="22.140625" style="131" customWidth="1"/>
    <col min="6363" max="6363" width="19.28515625" style="131" customWidth="1"/>
    <col min="6364" max="6364" width="17.7109375" style="131" customWidth="1"/>
    <col min="6365" max="6365" width="10.85546875" style="131" bestFit="1" customWidth="1"/>
    <col min="6366" max="6366" width="9.85546875" style="131" bestFit="1" customWidth="1"/>
    <col min="6367" max="6367" width="11.85546875" style="131" bestFit="1" customWidth="1"/>
    <col min="6368" max="6614" width="9.140625" style="131"/>
    <col min="6615" max="6615" width="3" style="131" customWidth="1"/>
    <col min="6616" max="6616" width="35.140625" style="131" customWidth="1"/>
    <col min="6617" max="6617" width="8.7109375" style="131" customWidth="1"/>
    <col min="6618" max="6618" width="22.140625" style="131" customWidth="1"/>
    <col min="6619" max="6619" width="19.28515625" style="131" customWidth="1"/>
    <col min="6620" max="6620" width="17.7109375" style="131" customWidth="1"/>
    <col min="6621" max="6621" width="10.85546875" style="131" bestFit="1" customWidth="1"/>
    <col min="6622" max="6622" width="9.85546875" style="131" bestFit="1" customWidth="1"/>
    <col min="6623" max="6623" width="11.85546875" style="131" bestFit="1" customWidth="1"/>
    <col min="6624" max="6870" width="9.140625" style="131"/>
    <col min="6871" max="6871" width="3" style="131" customWidth="1"/>
    <col min="6872" max="6872" width="35.140625" style="131" customWidth="1"/>
    <col min="6873" max="6873" width="8.7109375" style="131" customWidth="1"/>
    <col min="6874" max="6874" width="22.140625" style="131" customWidth="1"/>
    <col min="6875" max="6875" width="19.28515625" style="131" customWidth="1"/>
    <col min="6876" max="6876" width="17.7109375" style="131" customWidth="1"/>
    <col min="6877" max="6877" width="10.85546875" style="131" bestFit="1" customWidth="1"/>
    <col min="6878" max="6878" width="9.85546875" style="131" bestFit="1" customWidth="1"/>
    <col min="6879" max="6879" width="11.85546875" style="131" bestFit="1" customWidth="1"/>
    <col min="6880" max="7126" width="9.140625" style="131"/>
    <col min="7127" max="7127" width="3" style="131" customWidth="1"/>
    <col min="7128" max="7128" width="35.140625" style="131" customWidth="1"/>
    <col min="7129" max="7129" width="8.7109375" style="131" customWidth="1"/>
    <col min="7130" max="7130" width="22.140625" style="131" customWidth="1"/>
    <col min="7131" max="7131" width="19.28515625" style="131" customWidth="1"/>
    <col min="7132" max="7132" width="17.7109375" style="131" customWidth="1"/>
    <col min="7133" max="7133" width="10.85546875" style="131" bestFit="1" customWidth="1"/>
    <col min="7134" max="7134" width="9.85546875" style="131" bestFit="1" customWidth="1"/>
    <col min="7135" max="7135" width="11.85546875" style="131" bestFit="1" customWidth="1"/>
    <col min="7136" max="7382" width="9.140625" style="131"/>
    <col min="7383" max="7383" width="3" style="131" customWidth="1"/>
    <col min="7384" max="7384" width="35.140625" style="131" customWidth="1"/>
    <col min="7385" max="7385" width="8.7109375" style="131" customWidth="1"/>
    <col min="7386" max="7386" width="22.140625" style="131" customWidth="1"/>
    <col min="7387" max="7387" width="19.28515625" style="131" customWidth="1"/>
    <col min="7388" max="7388" width="17.7109375" style="131" customWidth="1"/>
    <col min="7389" max="7389" width="10.85546875" style="131" bestFit="1" customWidth="1"/>
    <col min="7390" max="7390" width="9.85546875" style="131" bestFit="1" customWidth="1"/>
    <col min="7391" max="7391" width="11.85546875" style="131" bestFit="1" customWidth="1"/>
    <col min="7392" max="7638" width="9.140625" style="131"/>
    <col min="7639" max="7639" width="3" style="131" customWidth="1"/>
    <col min="7640" max="7640" width="35.140625" style="131" customWidth="1"/>
    <col min="7641" max="7641" width="8.7109375" style="131" customWidth="1"/>
    <col min="7642" max="7642" width="22.140625" style="131" customWidth="1"/>
    <col min="7643" max="7643" width="19.28515625" style="131" customWidth="1"/>
    <col min="7644" max="7644" width="17.7109375" style="131" customWidth="1"/>
    <col min="7645" max="7645" width="10.85546875" style="131" bestFit="1" customWidth="1"/>
    <col min="7646" max="7646" width="9.85546875" style="131" bestFit="1" customWidth="1"/>
    <col min="7647" max="7647" width="11.85546875" style="131" bestFit="1" customWidth="1"/>
    <col min="7648" max="7894" width="9.140625" style="131"/>
    <col min="7895" max="7895" width="3" style="131" customWidth="1"/>
    <col min="7896" max="7896" width="35.140625" style="131" customWidth="1"/>
    <col min="7897" max="7897" width="8.7109375" style="131" customWidth="1"/>
    <col min="7898" max="7898" width="22.140625" style="131" customWidth="1"/>
    <col min="7899" max="7899" width="19.28515625" style="131" customWidth="1"/>
    <col min="7900" max="7900" width="17.7109375" style="131" customWidth="1"/>
    <col min="7901" max="7901" width="10.85546875" style="131" bestFit="1" customWidth="1"/>
    <col min="7902" max="7902" width="9.85546875" style="131" bestFit="1" customWidth="1"/>
    <col min="7903" max="7903" width="11.85546875" style="131" bestFit="1" customWidth="1"/>
    <col min="7904" max="8150" width="9.140625" style="131"/>
    <col min="8151" max="8151" width="3" style="131" customWidth="1"/>
    <col min="8152" max="8152" width="35.140625" style="131" customWidth="1"/>
    <col min="8153" max="8153" width="8.7109375" style="131" customWidth="1"/>
    <col min="8154" max="8154" width="22.140625" style="131" customWidth="1"/>
    <col min="8155" max="8155" width="19.28515625" style="131" customWidth="1"/>
    <col min="8156" max="8156" width="17.7109375" style="131" customWidth="1"/>
    <col min="8157" max="8157" width="10.85546875" style="131" bestFit="1" customWidth="1"/>
    <col min="8158" max="8158" width="9.85546875" style="131" bestFit="1" customWidth="1"/>
    <col min="8159" max="8159" width="11.85546875" style="131" bestFit="1" customWidth="1"/>
    <col min="8160" max="8406" width="9.140625" style="131"/>
    <col min="8407" max="8407" width="3" style="131" customWidth="1"/>
    <col min="8408" max="8408" width="35.140625" style="131" customWidth="1"/>
    <col min="8409" max="8409" width="8.7109375" style="131" customWidth="1"/>
    <col min="8410" max="8410" width="22.140625" style="131" customWidth="1"/>
    <col min="8411" max="8411" width="19.28515625" style="131" customWidth="1"/>
    <col min="8412" max="8412" width="17.7109375" style="131" customWidth="1"/>
    <col min="8413" max="8413" width="10.85546875" style="131" bestFit="1" customWidth="1"/>
    <col min="8414" max="8414" width="9.85546875" style="131" bestFit="1" customWidth="1"/>
    <col min="8415" max="8415" width="11.85546875" style="131" bestFit="1" customWidth="1"/>
    <col min="8416" max="8662" width="9.140625" style="131"/>
    <col min="8663" max="8663" width="3" style="131" customWidth="1"/>
    <col min="8664" max="8664" width="35.140625" style="131" customWidth="1"/>
    <col min="8665" max="8665" width="8.7109375" style="131" customWidth="1"/>
    <col min="8666" max="8666" width="22.140625" style="131" customWidth="1"/>
    <col min="8667" max="8667" width="19.28515625" style="131" customWidth="1"/>
    <col min="8668" max="8668" width="17.7109375" style="131" customWidth="1"/>
    <col min="8669" max="8669" width="10.85546875" style="131" bestFit="1" customWidth="1"/>
    <col min="8670" max="8670" width="9.85546875" style="131" bestFit="1" customWidth="1"/>
    <col min="8671" max="8671" width="11.85546875" style="131" bestFit="1" customWidth="1"/>
    <col min="8672" max="8918" width="9.140625" style="131"/>
    <col min="8919" max="8919" width="3" style="131" customWidth="1"/>
    <col min="8920" max="8920" width="35.140625" style="131" customWidth="1"/>
    <col min="8921" max="8921" width="8.7109375" style="131" customWidth="1"/>
    <col min="8922" max="8922" width="22.140625" style="131" customWidth="1"/>
    <col min="8923" max="8923" width="19.28515625" style="131" customWidth="1"/>
    <col min="8924" max="8924" width="17.7109375" style="131" customWidth="1"/>
    <col min="8925" max="8925" width="10.85546875" style="131" bestFit="1" customWidth="1"/>
    <col min="8926" max="8926" width="9.85546875" style="131" bestFit="1" customWidth="1"/>
    <col min="8927" max="8927" width="11.85546875" style="131" bestFit="1" customWidth="1"/>
    <col min="8928" max="9174" width="9.140625" style="131"/>
    <col min="9175" max="9175" width="3" style="131" customWidth="1"/>
    <col min="9176" max="9176" width="35.140625" style="131" customWidth="1"/>
    <col min="9177" max="9177" width="8.7109375" style="131" customWidth="1"/>
    <col min="9178" max="9178" width="22.140625" style="131" customWidth="1"/>
    <col min="9179" max="9179" width="19.28515625" style="131" customWidth="1"/>
    <col min="9180" max="9180" width="17.7109375" style="131" customWidth="1"/>
    <col min="9181" max="9181" width="10.85546875" style="131" bestFit="1" customWidth="1"/>
    <col min="9182" max="9182" width="9.85546875" style="131" bestFit="1" customWidth="1"/>
    <col min="9183" max="9183" width="11.85546875" style="131" bestFit="1" customWidth="1"/>
    <col min="9184" max="9430" width="9.140625" style="131"/>
    <col min="9431" max="9431" width="3" style="131" customWidth="1"/>
    <col min="9432" max="9432" width="35.140625" style="131" customWidth="1"/>
    <col min="9433" max="9433" width="8.7109375" style="131" customWidth="1"/>
    <col min="9434" max="9434" width="22.140625" style="131" customWidth="1"/>
    <col min="9435" max="9435" width="19.28515625" style="131" customWidth="1"/>
    <col min="9436" max="9436" width="17.7109375" style="131" customWidth="1"/>
    <col min="9437" max="9437" width="10.85546875" style="131" bestFit="1" customWidth="1"/>
    <col min="9438" max="9438" width="9.85546875" style="131" bestFit="1" customWidth="1"/>
    <col min="9439" max="9439" width="11.85546875" style="131" bestFit="1" customWidth="1"/>
    <col min="9440" max="9686" width="9.140625" style="131"/>
    <col min="9687" max="9687" width="3" style="131" customWidth="1"/>
    <col min="9688" max="9688" width="35.140625" style="131" customWidth="1"/>
    <col min="9689" max="9689" width="8.7109375" style="131" customWidth="1"/>
    <col min="9690" max="9690" width="22.140625" style="131" customWidth="1"/>
    <col min="9691" max="9691" width="19.28515625" style="131" customWidth="1"/>
    <col min="9692" max="9692" width="17.7109375" style="131" customWidth="1"/>
    <col min="9693" max="9693" width="10.85546875" style="131" bestFit="1" customWidth="1"/>
    <col min="9694" max="9694" width="9.85546875" style="131" bestFit="1" customWidth="1"/>
    <col min="9695" max="9695" width="11.85546875" style="131" bestFit="1" customWidth="1"/>
    <col min="9696" max="9942" width="9.140625" style="131"/>
    <col min="9943" max="9943" width="3" style="131" customWidth="1"/>
    <col min="9944" max="9944" width="35.140625" style="131" customWidth="1"/>
    <col min="9945" max="9945" width="8.7109375" style="131" customWidth="1"/>
    <col min="9946" max="9946" width="22.140625" style="131" customWidth="1"/>
    <col min="9947" max="9947" width="19.28515625" style="131" customWidth="1"/>
    <col min="9948" max="9948" width="17.7109375" style="131" customWidth="1"/>
    <col min="9949" max="9949" width="10.85546875" style="131" bestFit="1" customWidth="1"/>
    <col min="9950" max="9950" width="9.85546875" style="131" bestFit="1" customWidth="1"/>
    <col min="9951" max="9951" width="11.85546875" style="131" bestFit="1" customWidth="1"/>
    <col min="9952" max="10198" width="9.140625" style="131"/>
    <col min="10199" max="10199" width="3" style="131" customWidth="1"/>
    <col min="10200" max="10200" width="35.140625" style="131" customWidth="1"/>
    <col min="10201" max="10201" width="8.7109375" style="131" customWidth="1"/>
    <col min="10202" max="10202" width="22.140625" style="131" customWidth="1"/>
    <col min="10203" max="10203" width="19.28515625" style="131" customWidth="1"/>
    <col min="10204" max="10204" width="17.7109375" style="131" customWidth="1"/>
    <col min="10205" max="10205" width="10.85546875" style="131" bestFit="1" customWidth="1"/>
    <col min="10206" max="10206" width="9.85546875" style="131" bestFit="1" customWidth="1"/>
    <col min="10207" max="10207" width="11.85546875" style="131" bestFit="1" customWidth="1"/>
    <col min="10208" max="10454" width="9.140625" style="131"/>
    <col min="10455" max="10455" width="3" style="131" customWidth="1"/>
    <col min="10456" max="10456" width="35.140625" style="131" customWidth="1"/>
    <col min="10457" max="10457" width="8.7109375" style="131" customWidth="1"/>
    <col min="10458" max="10458" width="22.140625" style="131" customWidth="1"/>
    <col min="10459" max="10459" width="19.28515625" style="131" customWidth="1"/>
    <col min="10460" max="10460" width="17.7109375" style="131" customWidth="1"/>
    <col min="10461" max="10461" width="10.85546875" style="131" bestFit="1" customWidth="1"/>
    <col min="10462" max="10462" width="9.85546875" style="131" bestFit="1" customWidth="1"/>
    <col min="10463" max="10463" width="11.85546875" style="131" bestFit="1" customWidth="1"/>
    <col min="10464" max="10710" width="9.140625" style="131"/>
    <col min="10711" max="10711" width="3" style="131" customWidth="1"/>
    <col min="10712" max="10712" width="35.140625" style="131" customWidth="1"/>
    <col min="10713" max="10713" width="8.7109375" style="131" customWidth="1"/>
    <col min="10714" max="10714" width="22.140625" style="131" customWidth="1"/>
    <col min="10715" max="10715" width="19.28515625" style="131" customWidth="1"/>
    <col min="10716" max="10716" width="17.7109375" style="131" customWidth="1"/>
    <col min="10717" max="10717" width="10.85546875" style="131" bestFit="1" customWidth="1"/>
    <col min="10718" max="10718" width="9.85546875" style="131" bestFit="1" customWidth="1"/>
    <col min="10719" max="10719" width="11.85546875" style="131" bestFit="1" customWidth="1"/>
    <col min="10720" max="10966" width="9.140625" style="131"/>
    <col min="10967" max="10967" width="3" style="131" customWidth="1"/>
    <col min="10968" max="10968" width="35.140625" style="131" customWidth="1"/>
    <col min="10969" max="10969" width="8.7109375" style="131" customWidth="1"/>
    <col min="10970" max="10970" width="22.140625" style="131" customWidth="1"/>
    <col min="10971" max="10971" width="19.28515625" style="131" customWidth="1"/>
    <col min="10972" max="10972" width="17.7109375" style="131" customWidth="1"/>
    <col min="10973" max="10973" width="10.85546875" style="131" bestFit="1" customWidth="1"/>
    <col min="10974" max="10974" width="9.85546875" style="131" bestFit="1" customWidth="1"/>
    <col min="10975" max="10975" width="11.85546875" style="131" bestFit="1" customWidth="1"/>
    <col min="10976" max="11222" width="9.140625" style="131"/>
    <col min="11223" max="11223" width="3" style="131" customWidth="1"/>
    <col min="11224" max="11224" width="35.140625" style="131" customWidth="1"/>
    <col min="11225" max="11225" width="8.7109375" style="131" customWidth="1"/>
    <col min="11226" max="11226" width="22.140625" style="131" customWidth="1"/>
    <col min="11227" max="11227" width="19.28515625" style="131" customWidth="1"/>
    <col min="11228" max="11228" width="17.7109375" style="131" customWidth="1"/>
    <col min="11229" max="11229" width="10.85546875" style="131" bestFit="1" customWidth="1"/>
    <col min="11230" max="11230" width="9.85546875" style="131" bestFit="1" customWidth="1"/>
    <col min="11231" max="11231" width="11.85546875" style="131" bestFit="1" customWidth="1"/>
    <col min="11232" max="11478" width="9.140625" style="131"/>
    <col min="11479" max="11479" width="3" style="131" customWidth="1"/>
    <col min="11480" max="11480" width="35.140625" style="131" customWidth="1"/>
    <col min="11481" max="11481" width="8.7109375" style="131" customWidth="1"/>
    <col min="11482" max="11482" width="22.140625" style="131" customWidth="1"/>
    <col min="11483" max="11483" width="19.28515625" style="131" customWidth="1"/>
    <col min="11484" max="11484" width="17.7109375" style="131" customWidth="1"/>
    <col min="11485" max="11485" width="10.85546875" style="131" bestFit="1" customWidth="1"/>
    <col min="11486" max="11486" width="9.85546875" style="131" bestFit="1" customWidth="1"/>
    <col min="11487" max="11487" width="11.85546875" style="131" bestFit="1" customWidth="1"/>
    <col min="11488" max="11734" width="9.140625" style="131"/>
    <col min="11735" max="11735" width="3" style="131" customWidth="1"/>
    <col min="11736" max="11736" width="35.140625" style="131" customWidth="1"/>
    <col min="11737" max="11737" width="8.7109375" style="131" customWidth="1"/>
    <col min="11738" max="11738" width="22.140625" style="131" customWidth="1"/>
    <col min="11739" max="11739" width="19.28515625" style="131" customWidth="1"/>
    <col min="11740" max="11740" width="17.7109375" style="131" customWidth="1"/>
    <col min="11741" max="11741" width="10.85546875" style="131" bestFit="1" customWidth="1"/>
    <col min="11742" max="11742" width="9.85546875" style="131" bestFit="1" customWidth="1"/>
    <col min="11743" max="11743" width="11.85546875" style="131" bestFit="1" customWidth="1"/>
    <col min="11744" max="11990" width="9.140625" style="131"/>
    <col min="11991" max="11991" width="3" style="131" customWidth="1"/>
    <col min="11992" max="11992" width="35.140625" style="131" customWidth="1"/>
    <col min="11993" max="11993" width="8.7109375" style="131" customWidth="1"/>
    <col min="11994" max="11994" width="22.140625" style="131" customWidth="1"/>
    <col min="11995" max="11995" width="19.28515625" style="131" customWidth="1"/>
    <col min="11996" max="11996" width="17.7109375" style="131" customWidth="1"/>
    <col min="11997" max="11997" width="10.85546875" style="131" bestFit="1" customWidth="1"/>
    <col min="11998" max="11998" width="9.85546875" style="131" bestFit="1" customWidth="1"/>
    <col min="11999" max="11999" width="11.85546875" style="131" bestFit="1" customWidth="1"/>
    <col min="12000" max="12246" width="9.140625" style="131"/>
    <col min="12247" max="12247" width="3" style="131" customWidth="1"/>
    <col min="12248" max="12248" width="35.140625" style="131" customWidth="1"/>
    <col min="12249" max="12249" width="8.7109375" style="131" customWidth="1"/>
    <col min="12250" max="12250" width="22.140625" style="131" customWidth="1"/>
    <col min="12251" max="12251" width="19.28515625" style="131" customWidth="1"/>
    <col min="12252" max="12252" width="17.7109375" style="131" customWidth="1"/>
    <col min="12253" max="12253" width="10.85546875" style="131" bestFit="1" customWidth="1"/>
    <col min="12254" max="12254" width="9.85546875" style="131" bestFit="1" customWidth="1"/>
    <col min="12255" max="12255" width="11.85546875" style="131" bestFit="1" customWidth="1"/>
    <col min="12256" max="12502" width="9.140625" style="131"/>
    <col min="12503" max="12503" width="3" style="131" customWidth="1"/>
    <col min="12504" max="12504" width="35.140625" style="131" customWidth="1"/>
    <col min="12505" max="12505" width="8.7109375" style="131" customWidth="1"/>
    <col min="12506" max="12506" width="22.140625" style="131" customWidth="1"/>
    <col min="12507" max="12507" width="19.28515625" style="131" customWidth="1"/>
    <col min="12508" max="12508" width="17.7109375" style="131" customWidth="1"/>
    <col min="12509" max="12509" width="10.85546875" style="131" bestFit="1" customWidth="1"/>
    <col min="12510" max="12510" width="9.85546875" style="131" bestFit="1" customWidth="1"/>
    <col min="12511" max="12511" width="11.85546875" style="131" bestFit="1" customWidth="1"/>
    <col min="12512" max="12758" width="9.140625" style="131"/>
    <col min="12759" max="12759" width="3" style="131" customWidth="1"/>
    <col min="12760" max="12760" width="35.140625" style="131" customWidth="1"/>
    <col min="12761" max="12761" width="8.7109375" style="131" customWidth="1"/>
    <col min="12762" max="12762" width="22.140625" style="131" customWidth="1"/>
    <col min="12763" max="12763" width="19.28515625" style="131" customWidth="1"/>
    <col min="12764" max="12764" width="17.7109375" style="131" customWidth="1"/>
    <col min="12765" max="12765" width="10.85546875" style="131" bestFit="1" customWidth="1"/>
    <col min="12766" max="12766" width="9.85546875" style="131" bestFit="1" customWidth="1"/>
    <col min="12767" max="12767" width="11.85546875" style="131" bestFit="1" customWidth="1"/>
    <col min="12768" max="13014" width="9.140625" style="131"/>
    <col min="13015" max="13015" width="3" style="131" customWidth="1"/>
    <col min="13016" max="13016" width="35.140625" style="131" customWidth="1"/>
    <col min="13017" max="13017" width="8.7109375" style="131" customWidth="1"/>
    <col min="13018" max="13018" width="22.140625" style="131" customWidth="1"/>
    <col min="13019" max="13019" width="19.28515625" style="131" customWidth="1"/>
    <col min="13020" max="13020" width="17.7109375" style="131" customWidth="1"/>
    <col min="13021" max="13021" width="10.85546875" style="131" bestFit="1" customWidth="1"/>
    <col min="13022" max="13022" width="9.85546875" style="131" bestFit="1" customWidth="1"/>
    <col min="13023" max="13023" width="11.85546875" style="131" bestFit="1" customWidth="1"/>
    <col min="13024" max="13270" width="9.140625" style="131"/>
    <col min="13271" max="13271" width="3" style="131" customWidth="1"/>
    <col min="13272" max="13272" width="35.140625" style="131" customWidth="1"/>
    <col min="13273" max="13273" width="8.7109375" style="131" customWidth="1"/>
    <col min="13274" max="13274" width="22.140625" style="131" customWidth="1"/>
    <col min="13275" max="13275" width="19.28515625" style="131" customWidth="1"/>
    <col min="13276" max="13276" width="17.7109375" style="131" customWidth="1"/>
    <col min="13277" max="13277" width="10.85546875" style="131" bestFit="1" customWidth="1"/>
    <col min="13278" max="13278" width="9.85546875" style="131" bestFit="1" customWidth="1"/>
    <col min="13279" max="13279" width="11.85546875" style="131" bestFit="1" customWidth="1"/>
    <col min="13280" max="13526" width="9.140625" style="131"/>
    <col min="13527" max="13527" width="3" style="131" customWidth="1"/>
    <col min="13528" max="13528" width="35.140625" style="131" customWidth="1"/>
    <col min="13529" max="13529" width="8.7109375" style="131" customWidth="1"/>
    <col min="13530" max="13530" width="22.140625" style="131" customWidth="1"/>
    <col min="13531" max="13531" width="19.28515625" style="131" customWidth="1"/>
    <col min="13532" max="13532" width="17.7109375" style="131" customWidth="1"/>
    <col min="13533" max="13533" width="10.85546875" style="131" bestFit="1" customWidth="1"/>
    <col min="13534" max="13534" width="9.85546875" style="131" bestFit="1" customWidth="1"/>
    <col min="13535" max="13535" width="11.85546875" style="131" bestFit="1" customWidth="1"/>
    <col min="13536" max="13782" width="9.140625" style="131"/>
    <col min="13783" max="13783" width="3" style="131" customWidth="1"/>
    <col min="13784" max="13784" width="35.140625" style="131" customWidth="1"/>
    <col min="13785" max="13785" width="8.7109375" style="131" customWidth="1"/>
    <col min="13786" max="13786" width="22.140625" style="131" customWidth="1"/>
    <col min="13787" max="13787" width="19.28515625" style="131" customWidth="1"/>
    <col min="13788" max="13788" width="17.7109375" style="131" customWidth="1"/>
    <col min="13789" max="13789" width="10.85546875" style="131" bestFit="1" customWidth="1"/>
    <col min="13790" max="13790" width="9.85546875" style="131" bestFit="1" customWidth="1"/>
    <col min="13791" max="13791" width="11.85546875" style="131" bestFit="1" customWidth="1"/>
    <col min="13792" max="14038" width="9.140625" style="131"/>
    <col min="14039" max="14039" width="3" style="131" customWidth="1"/>
    <col min="14040" max="14040" width="35.140625" style="131" customWidth="1"/>
    <col min="14041" max="14041" width="8.7109375" style="131" customWidth="1"/>
    <col min="14042" max="14042" width="22.140625" style="131" customWidth="1"/>
    <col min="14043" max="14043" width="19.28515625" style="131" customWidth="1"/>
    <col min="14044" max="14044" width="17.7109375" style="131" customWidth="1"/>
    <col min="14045" max="14045" width="10.85546875" style="131" bestFit="1" customWidth="1"/>
    <col min="14046" max="14046" width="9.85546875" style="131" bestFit="1" customWidth="1"/>
    <col min="14047" max="14047" width="11.85546875" style="131" bestFit="1" customWidth="1"/>
    <col min="14048" max="14294" width="9.140625" style="131"/>
    <col min="14295" max="14295" width="3" style="131" customWidth="1"/>
    <col min="14296" max="14296" width="35.140625" style="131" customWidth="1"/>
    <col min="14297" max="14297" width="8.7109375" style="131" customWidth="1"/>
    <col min="14298" max="14298" width="22.140625" style="131" customWidth="1"/>
    <col min="14299" max="14299" width="19.28515625" style="131" customWidth="1"/>
    <col min="14300" max="14300" width="17.7109375" style="131" customWidth="1"/>
    <col min="14301" max="14301" width="10.85546875" style="131" bestFit="1" customWidth="1"/>
    <col min="14302" max="14302" width="9.85546875" style="131" bestFit="1" customWidth="1"/>
    <col min="14303" max="14303" width="11.85546875" style="131" bestFit="1" customWidth="1"/>
    <col min="14304" max="14550" width="9.140625" style="131"/>
    <col min="14551" max="14551" width="3" style="131" customWidth="1"/>
    <col min="14552" max="14552" width="35.140625" style="131" customWidth="1"/>
    <col min="14553" max="14553" width="8.7109375" style="131" customWidth="1"/>
    <col min="14554" max="14554" width="22.140625" style="131" customWidth="1"/>
    <col min="14555" max="14555" width="19.28515625" style="131" customWidth="1"/>
    <col min="14556" max="14556" width="17.7109375" style="131" customWidth="1"/>
    <col min="14557" max="14557" width="10.85546875" style="131" bestFit="1" customWidth="1"/>
    <col min="14558" max="14558" width="9.85546875" style="131" bestFit="1" customWidth="1"/>
    <col min="14559" max="14559" width="11.85546875" style="131" bestFit="1" customWidth="1"/>
    <col min="14560" max="14806" width="9.140625" style="131"/>
    <col min="14807" max="14807" width="3" style="131" customWidth="1"/>
    <col min="14808" max="14808" width="35.140625" style="131" customWidth="1"/>
    <col min="14809" max="14809" width="8.7109375" style="131" customWidth="1"/>
    <col min="14810" max="14810" width="22.140625" style="131" customWidth="1"/>
    <col min="14811" max="14811" width="19.28515625" style="131" customWidth="1"/>
    <col min="14812" max="14812" width="17.7109375" style="131" customWidth="1"/>
    <col min="14813" max="14813" width="10.85546875" style="131" bestFit="1" customWidth="1"/>
    <col min="14814" max="14814" width="9.85546875" style="131" bestFit="1" customWidth="1"/>
    <col min="14815" max="14815" width="11.85546875" style="131" bestFit="1" customWidth="1"/>
    <col min="14816" max="15062" width="9.140625" style="131"/>
    <col min="15063" max="15063" width="3" style="131" customWidth="1"/>
    <col min="15064" max="15064" width="35.140625" style="131" customWidth="1"/>
    <col min="15065" max="15065" width="8.7109375" style="131" customWidth="1"/>
    <col min="15066" max="15066" width="22.140625" style="131" customWidth="1"/>
    <col min="15067" max="15067" width="19.28515625" style="131" customWidth="1"/>
    <col min="15068" max="15068" width="17.7109375" style="131" customWidth="1"/>
    <col min="15069" max="15069" width="10.85546875" style="131" bestFit="1" customWidth="1"/>
    <col min="15070" max="15070" width="9.85546875" style="131" bestFit="1" customWidth="1"/>
    <col min="15071" max="15071" width="11.85546875" style="131" bestFit="1" customWidth="1"/>
    <col min="15072" max="15318" width="9.140625" style="131"/>
    <col min="15319" max="15319" width="3" style="131" customWidth="1"/>
    <col min="15320" max="15320" width="35.140625" style="131" customWidth="1"/>
    <col min="15321" max="15321" width="8.7109375" style="131" customWidth="1"/>
    <col min="15322" max="15322" width="22.140625" style="131" customWidth="1"/>
    <col min="15323" max="15323" width="19.28515625" style="131" customWidth="1"/>
    <col min="15324" max="15324" width="17.7109375" style="131" customWidth="1"/>
    <col min="15325" max="15325" width="10.85546875" style="131" bestFit="1" customWidth="1"/>
    <col min="15326" max="15326" width="9.85546875" style="131" bestFit="1" customWidth="1"/>
    <col min="15327" max="15327" width="11.85546875" style="131" bestFit="1" customWidth="1"/>
    <col min="15328" max="15574" width="9.140625" style="131"/>
    <col min="15575" max="15575" width="3" style="131" customWidth="1"/>
    <col min="15576" max="15576" width="35.140625" style="131" customWidth="1"/>
    <col min="15577" max="15577" width="8.7109375" style="131" customWidth="1"/>
    <col min="15578" max="15578" width="22.140625" style="131" customWidth="1"/>
    <col min="15579" max="15579" width="19.28515625" style="131" customWidth="1"/>
    <col min="15580" max="15580" width="17.7109375" style="131" customWidth="1"/>
    <col min="15581" max="15581" width="10.85546875" style="131" bestFit="1" customWidth="1"/>
    <col min="15582" max="15582" width="9.85546875" style="131" bestFit="1" customWidth="1"/>
    <col min="15583" max="15583" width="11.85546875" style="131" bestFit="1" customWidth="1"/>
    <col min="15584" max="15830" width="9.140625" style="131"/>
    <col min="15831" max="15831" width="3" style="131" customWidth="1"/>
    <col min="15832" max="15832" width="35.140625" style="131" customWidth="1"/>
    <col min="15833" max="15833" width="8.7109375" style="131" customWidth="1"/>
    <col min="15834" max="15834" width="22.140625" style="131" customWidth="1"/>
    <col min="15835" max="15835" width="19.28515625" style="131" customWidth="1"/>
    <col min="15836" max="15836" width="17.7109375" style="131" customWidth="1"/>
    <col min="15837" max="15837" width="10.85546875" style="131" bestFit="1" customWidth="1"/>
    <col min="15838" max="15838" width="9.85546875" style="131" bestFit="1" customWidth="1"/>
    <col min="15839" max="15839" width="11.85546875" style="131" bestFit="1" customWidth="1"/>
    <col min="15840" max="16384" width="9.140625" style="131"/>
  </cols>
  <sheetData>
    <row r="1" spans="1:6" ht="18">
      <c r="B1" s="243" t="s">
        <v>0</v>
      </c>
      <c r="C1" s="243"/>
      <c r="D1" s="243"/>
      <c r="E1" s="243"/>
      <c r="F1" s="133"/>
    </row>
    <row r="2" spans="1:6" ht="18">
      <c r="B2" s="243" t="s">
        <v>325</v>
      </c>
      <c r="C2" s="243"/>
      <c r="D2" s="243"/>
      <c r="E2" s="243"/>
      <c r="F2" s="243"/>
    </row>
    <row r="3" spans="1:6" ht="18">
      <c r="B3" s="132" t="s">
        <v>326</v>
      </c>
      <c r="C3" s="134"/>
      <c r="D3" s="135"/>
      <c r="E3" s="133"/>
      <c r="F3" s="133"/>
    </row>
    <row r="4" spans="1:6" ht="18">
      <c r="B4" s="132"/>
      <c r="C4" s="134"/>
      <c r="D4" s="135"/>
      <c r="E4" s="133"/>
      <c r="F4" s="133"/>
    </row>
    <row r="5" spans="1:6" ht="18">
      <c r="B5" s="132"/>
      <c r="C5" s="134"/>
      <c r="D5" s="135"/>
      <c r="E5" s="133"/>
      <c r="F5" s="133"/>
    </row>
    <row r="6" spans="1:6">
      <c r="B6" s="244" t="s">
        <v>327</v>
      </c>
      <c r="C6" s="245"/>
      <c r="D6" s="245"/>
      <c r="E6" s="136"/>
      <c r="F6" s="136"/>
    </row>
    <row r="7" spans="1:6">
      <c r="B7" s="137" t="s">
        <v>41</v>
      </c>
      <c r="C7" s="138" t="s">
        <v>20</v>
      </c>
      <c r="D7" s="139" t="s">
        <v>328</v>
      </c>
      <c r="E7" s="140" t="s">
        <v>329</v>
      </c>
      <c r="F7" s="140" t="s">
        <v>330</v>
      </c>
    </row>
    <row r="8" spans="1:6">
      <c r="B8" s="240" t="s">
        <v>29</v>
      </c>
      <c r="C8" s="241"/>
      <c r="D8" s="241"/>
      <c r="E8" s="241"/>
      <c r="F8" s="242"/>
    </row>
    <row r="9" spans="1:6">
      <c r="A9" s="141"/>
      <c r="B9" s="142" t="s">
        <v>331</v>
      </c>
      <c r="C9" s="142" t="s">
        <v>316</v>
      </c>
      <c r="D9" s="143">
        <v>10</v>
      </c>
      <c r="E9" s="144">
        <v>7500000</v>
      </c>
      <c r="F9" s="144">
        <v>29327500</v>
      </c>
    </row>
    <row r="10" spans="1:6">
      <c r="A10" s="141"/>
      <c r="B10" s="145" t="s">
        <v>332</v>
      </c>
      <c r="C10" s="146"/>
      <c r="D10" s="143">
        <f>SUM(D9)</f>
        <v>10</v>
      </c>
      <c r="E10" s="144">
        <f>SUM(E9)</f>
        <v>7500000</v>
      </c>
      <c r="F10" s="144">
        <f>SUM(F9)</f>
        <v>29327500</v>
      </c>
    </row>
    <row r="11" spans="1:6">
      <c r="A11" s="141"/>
      <c r="B11" s="246" t="s">
        <v>40</v>
      </c>
      <c r="C11" s="247"/>
      <c r="D11" s="143">
        <f>D10</f>
        <v>10</v>
      </c>
      <c r="E11" s="144">
        <f>E10</f>
        <v>7500000</v>
      </c>
      <c r="F11" s="144">
        <f>F10</f>
        <v>29327500</v>
      </c>
    </row>
    <row r="12" spans="1:6">
      <c r="A12" s="141"/>
      <c r="B12" s="141"/>
      <c r="D12" s="147"/>
      <c r="E12" s="148"/>
      <c r="F12" s="148"/>
    </row>
    <row r="13" spans="1:6" ht="18.75">
      <c r="A13" s="141"/>
      <c r="B13" s="149" t="s">
        <v>333</v>
      </c>
      <c r="C13" s="150"/>
      <c r="D13" s="151"/>
      <c r="E13" s="152"/>
      <c r="F13" s="153"/>
    </row>
    <row r="14" spans="1:6" ht="31.5">
      <c r="A14" s="141"/>
      <c r="B14" s="154" t="s">
        <v>41</v>
      </c>
      <c r="C14" s="138" t="s">
        <v>20</v>
      </c>
      <c r="D14" s="155" t="s">
        <v>328</v>
      </c>
      <c r="E14" s="156" t="s">
        <v>329</v>
      </c>
      <c r="F14" s="156" t="s">
        <v>330</v>
      </c>
    </row>
    <row r="15" spans="1:6">
      <c r="A15" s="141"/>
      <c r="B15" s="240" t="s">
        <v>29</v>
      </c>
      <c r="C15" s="241"/>
      <c r="D15" s="241"/>
      <c r="E15" s="241"/>
      <c r="F15" s="242"/>
    </row>
    <row r="16" spans="1:6">
      <c r="A16" s="157"/>
      <c r="B16" s="158" t="s">
        <v>331</v>
      </c>
      <c r="C16" s="158" t="s">
        <v>316</v>
      </c>
      <c r="D16" s="143">
        <v>4</v>
      </c>
      <c r="E16" s="144">
        <v>1500000</v>
      </c>
      <c r="F16" s="144">
        <v>5985000</v>
      </c>
    </row>
    <row r="17" spans="1:6">
      <c r="A17" s="157"/>
      <c r="B17" s="159" t="s">
        <v>332</v>
      </c>
      <c r="C17" s="160"/>
      <c r="D17" s="143">
        <f>SUM(D16)</f>
        <v>4</v>
      </c>
      <c r="E17" s="144">
        <f>SUM(E16)</f>
        <v>1500000</v>
      </c>
      <c r="F17" s="144">
        <f>SUM(F16)</f>
        <v>5985000</v>
      </c>
    </row>
    <row r="18" spans="1:6">
      <c r="A18" s="157"/>
      <c r="B18" s="237" t="s">
        <v>40</v>
      </c>
      <c r="C18" s="238"/>
      <c r="D18" s="143">
        <f>D17</f>
        <v>4</v>
      </c>
      <c r="E18" s="144">
        <f>E17</f>
        <v>1500000</v>
      </c>
      <c r="F18" s="144">
        <f>F17</f>
        <v>5985000</v>
      </c>
    </row>
    <row r="19" spans="1:6">
      <c r="A19" s="157"/>
      <c r="B19" s="157"/>
      <c r="C19" s="157"/>
      <c r="D19" s="147"/>
      <c r="E19" s="148"/>
      <c r="F19" s="148"/>
    </row>
    <row r="20" spans="1:6" ht="18.75">
      <c r="A20" s="157"/>
      <c r="B20" s="239" t="s">
        <v>334</v>
      </c>
      <c r="C20" s="239"/>
      <c r="D20" s="239"/>
      <c r="E20" s="239"/>
      <c r="F20" s="239"/>
    </row>
    <row r="21" spans="1:6">
      <c r="A21" s="157"/>
      <c r="B21" s="161" t="s">
        <v>41</v>
      </c>
      <c r="C21" s="162" t="s">
        <v>20</v>
      </c>
      <c r="D21" s="163" t="s">
        <v>335</v>
      </c>
      <c r="E21" s="164" t="s">
        <v>336</v>
      </c>
      <c r="F21" s="164" t="s">
        <v>337</v>
      </c>
    </row>
    <row r="22" spans="1:6">
      <c r="A22" s="157"/>
      <c r="B22" s="240" t="s">
        <v>29</v>
      </c>
      <c r="C22" s="241"/>
      <c r="D22" s="241"/>
      <c r="E22" s="241"/>
      <c r="F22" s="242"/>
    </row>
    <row r="23" spans="1:6" s="167" customFormat="1">
      <c r="A23" s="165"/>
      <c r="B23" s="166" t="s">
        <v>201</v>
      </c>
      <c r="C23" s="166" t="s">
        <v>202</v>
      </c>
      <c r="D23" s="143">
        <v>6</v>
      </c>
      <c r="E23" s="144">
        <v>2200000</v>
      </c>
      <c r="F23" s="144">
        <v>2222000</v>
      </c>
    </row>
    <row r="24" spans="1:6">
      <c r="A24" s="157"/>
      <c r="B24" s="158" t="s">
        <v>332</v>
      </c>
      <c r="C24" s="158"/>
      <c r="D24" s="143">
        <f>SUM(D23)</f>
        <v>6</v>
      </c>
      <c r="E24" s="144">
        <f>SUM(E23)</f>
        <v>2200000</v>
      </c>
      <c r="F24" s="144">
        <f>SUM(F23)</f>
        <v>2222000</v>
      </c>
    </row>
    <row r="25" spans="1:6">
      <c r="A25" s="157"/>
      <c r="B25" s="237" t="s">
        <v>40</v>
      </c>
      <c r="C25" s="238"/>
      <c r="D25" s="143">
        <f>D24</f>
        <v>6</v>
      </c>
      <c r="E25" s="144">
        <f>E24</f>
        <v>2200000</v>
      </c>
      <c r="F25" s="144">
        <f>F24</f>
        <v>2222000</v>
      </c>
    </row>
  </sheetData>
  <mergeCells count="10">
    <mergeCell ref="B18:C18"/>
    <mergeCell ref="B20:F20"/>
    <mergeCell ref="B25:C25"/>
    <mergeCell ref="B22:F22"/>
    <mergeCell ref="B1:E1"/>
    <mergeCell ref="B2:F2"/>
    <mergeCell ref="B6:D6"/>
    <mergeCell ref="B8:F8"/>
    <mergeCell ref="B11:C11"/>
    <mergeCell ref="B15:F15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N10" sqref="N10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4" t="s">
        <v>0</v>
      </c>
      <c r="C1" s="265"/>
      <c r="D1" s="266"/>
      <c r="E1" s="6"/>
      <c r="F1" s="10"/>
      <c r="G1" s="10"/>
      <c r="H1" s="10"/>
      <c r="I1" s="10"/>
    </row>
    <row r="2" spans="1:9" ht="10.5" customHeight="1">
      <c r="B2" s="267"/>
      <c r="C2" s="268"/>
      <c r="D2" s="269"/>
      <c r="E2" s="6"/>
      <c r="F2" s="10"/>
      <c r="G2" s="10"/>
      <c r="H2" s="10"/>
      <c r="I2" s="10"/>
    </row>
    <row r="3" spans="1:9" ht="18" customHeight="1">
      <c r="B3" s="105" t="s">
        <v>319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82" t="s">
        <v>321</v>
      </c>
      <c r="C4" s="283"/>
      <c r="D4" s="283"/>
      <c r="E4" s="283"/>
      <c r="F4" s="283"/>
      <c r="G4" s="283"/>
      <c r="H4" s="283"/>
      <c r="I4" s="284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85" t="s">
        <v>29</v>
      </c>
      <c r="C6" s="286"/>
      <c r="D6" s="286"/>
      <c r="E6" s="286"/>
      <c r="F6" s="286"/>
      <c r="G6" s="286"/>
      <c r="H6" s="286"/>
      <c r="I6" s="287"/>
    </row>
    <row r="7" spans="1:9" ht="18" customHeight="1">
      <c r="A7" s="106"/>
      <c r="B7" s="111" t="s">
        <v>44</v>
      </c>
      <c r="C7" s="112" t="s">
        <v>278</v>
      </c>
      <c r="D7" s="113">
        <v>0.19</v>
      </c>
      <c r="E7" s="113">
        <v>0.18</v>
      </c>
      <c r="F7" s="113">
        <v>0.18</v>
      </c>
      <c r="G7" s="114">
        <v>13</v>
      </c>
      <c r="H7" s="114">
        <v>56968816</v>
      </c>
      <c r="I7" s="114">
        <v>10263786.880000001</v>
      </c>
    </row>
    <row r="8" spans="1:9" ht="18" customHeight="1">
      <c r="A8" s="106"/>
      <c r="B8" s="115" t="s">
        <v>289</v>
      </c>
      <c r="C8" s="288"/>
      <c r="D8" s="262"/>
      <c r="E8" s="262"/>
      <c r="F8" s="261"/>
      <c r="G8" s="116">
        <f>SUM(G7:G7)</f>
        <v>13</v>
      </c>
      <c r="H8" s="116">
        <f>SUM(H7:H7)</f>
        <v>56968816</v>
      </c>
      <c r="I8" s="116">
        <f>SUM(I7:I7)</f>
        <v>10263786.880000001</v>
      </c>
    </row>
    <row r="9" spans="1:9" ht="18" customHeight="1">
      <c r="A9" s="106"/>
      <c r="B9" s="117" t="s">
        <v>290</v>
      </c>
      <c r="C9" s="289"/>
      <c r="D9" s="290"/>
      <c r="E9" s="290"/>
      <c r="F9" s="291"/>
      <c r="G9" s="118">
        <f>G8</f>
        <v>13</v>
      </c>
      <c r="H9" s="118">
        <f t="shared" ref="H9:I9" si="0">H8</f>
        <v>56968816</v>
      </c>
      <c r="I9" s="118">
        <f t="shared" si="0"/>
        <v>10263786.880000001</v>
      </c>
    </row>
    <row r="10" spans="1:9" ht="18" customHeight="1">
      <c r="B10" s="279" t="s">
        <v>129</v>
      </c>
      <c r="C10" s="280"/>
      <c r="D10" s="280"/>
      <c r="E10" s="280"/>
      <c r="F10" s="280"/>
      <c r="G10" s="280"/>
      <c r="H10" s="280"/>
      <c r="I10" s="280"/>
    </row>
    <row r="11" spans="1:9" ht="18" customHeight="1">
      <c r="B11" s="270" t="s">
        <v>15</v>
      </c>
      <c r="C11" s="271"/>
      <c r="D11" s="272"/>
      <c r="E11" s="270" t="s">
        <v>20</v>
      </c>
      <c r="F11" s="272"/>
      <c r="G11" s="281" t="s">
        <v>45</v>
      </c>
      <c r="H11" s="271"/>
      <c r="I11" s="272"/>
    </row>
    <row r="12" spans="1:9" ht="12.95" customHeight="1">
      <c r="B12" s="277" t="s">
        <v>29</v>
      </c>
      <c r="C12" s="211"/>
      <c r="D12" s="211"/>
      <c r="E12" s="211"/>
      <c r="F12" s="211"/>
      <c r="G12" s="211"/>
      <c r="H12" s="211"/>
      <c r="I12" s="278"/>
    </row>
    <row r="13" spans="1:9" ht="12.95" customHeight="1">
      <c r="B13" s="299" t="s">
        <v>287</v>
      </c>
      <c r="C13" s="258"/>
      <c r="D13" s="259"/>
      <c r="E13" s="288" t="s">
        <v>288</v>
      </c>
      <c r="F13" s="261"/>
      <c r="G13" s="288" t="s">
        <v>72</v>
      </c>
      <c r="H13" s="262"/>
      <c r="I13" s="261"/>
    </row>
    <row r="14" spans="1:9" ht="12.95" customHeight="1">
      <c r="B14" s="273" t="s">
        <v>217</v>
      </c>
      <c r="C14" s="258"/>
      <c r="D14" s="274"/>
      <c r="E14" s="275" t="s">
        <v>216</v>
      </c>
      <c r="F14" s="276"/>
      <c r="G14" s="275">
        <v>3</v>
      </c>
      <c r="H14" s="262"/>
      <c r="I14" s="276"/>
    </row>
    <row r="15" spans="1:9" ht="12.95" customHeight="1">
      <c r="B15" s="292" t="s">
        <v>84</v>
      </c>
      <c r="C15" s="293"/>
      <c r="D15" s="293"/>
      <c r="E15" s="293"/>
      <c r="F15" s="293"/>
      <c r="G15" s="293"/>
      <c r="H15" s="293"/>
      <c r="I15" s="294"/>
    </row>
    <row r="16" spans="1:9" ht="12.95" customHeight="1">
      <c r="B16" s="295" t="s">
        <v>291</v>
      </c>
      <c r="C16" s="258"/>
      <c r="D16" s="296"/>
      <c r="E16" s="297" t="s">
        <v>292</v>
      </c>
      <c r="F16" s="298"/>
      <c r="G16" s="297">
        <v>2.75</v>
      </c>
      <c r="H16" s="262"/>
      <c r="I16" s="298"/>
    </row>
    <row r="17" spans="2:9" ht="12.95" customHeight="1">
      <c r="B17" s="292" t="s">
        <v>73</v>
      </c>
      <c r="C17" s="293"/>
      <c r="D17" s="293"/>
      <c r="E17" s="293"/>
      <c r="F17" s="293"/>
      <c r="G17" s="293"/>
      <c r="H17" s="293"/>
      <c r="I17" s="294"/>
    </row>
    <row r="18" spans="2:9" ht="12.95" customHeight="1">
      <c r="B18" s="295" t="s">
        <v>307</v>
      </c>
      <c r="C18" s="258"/>
      <c r="D18" s="296"/>
      <c r="E18" s="297" t="s">
        <v>308</v>
      </c>
      <c r="F18" s="298"/>
      <c r="G18" s="297">
        <v>10</v>
      </c>
      <c r="H18" s="262"/>
      <c r="I18" s="298"/>
    </row>
    <row r="19" spans="2:9" ht="12.95" customHeight="1">
      <c r="B19" s="295" t="s">
        <v>113</v>
      </c>
      <c r="C19" s="258"/>
      <c r="D19" s="296"/>
      <c r="E19" s="297" t="s">
        <v>112</v>
      </c>
      <c r="F19" s="298"/>
      <c r="G19" s="297">
        <v>1</v>
      </c>
      <c r="H19" s="262"/>
      <c r="I19" s="298"/>
    </row>
    <row r="20" spans="2:9" ht="12.95" customHeight="1">
      <c r="B20" s="248" t="s">
        <v>116</v>
      </c>
      <c r="C20" s="249" t="s">
        <v>117</v>
      </c>
      <c r="D20" s="250"/>
      <c r="E20" s="251" t="s">
        <v>117</v>
      </c>
      <c r="F20" s="252"/>
      <c r="G20" s="251">
        <v>9.5</v>
      </c>
      <c r="H20" s="253"/>
      <c r="I20" s="252"/>
    </row>
    <row r="21" spans="2:9" ht="12.95" customHeight="1">
      <c r="B21" s="248" t="s">
        <v>122</v>
      </c>
      <c r="C21" s="249"/>
      <c r="D21" s="250"/>
      <c r="E21" s="251" t="s">
        <v>123</v>
      </c>
      <c r="F21" s="252"/>
      <c r="G21" s="251">
        <v>1</v>
      </c>
      <c r="H21" s="253"/>
      <c r="I21" s="252"/>
    </row>
    <row r="22" spans="2:9" ht="12.95" customHeight="1">
      <c r="B22" s="248" t="s">
        <v>143</v>
      </c>
      <c r="C22" s="249"/>
      <c r="D22" s="250"/>
      <c r="E22" s="251" t="s">
        <v>144</v>
      </c>
      <c r="F22" s="252"/>
      <c r="G22" s="251" t="s">
        <v>72</v>
      </c>
      <c r="H22" s="253"/>
      <c r="I22" s="252"/>
    </row>
    <row r="23" spans="2:9" ht="12.95" customHeight="1">
      <c r="B23" s="254" t="s">
        <v>94</v>
      </c>
      <c r="C23" s="255"/>
      <c r="D23" s="255"/>
      <c r="E23" s="255"/>
      <c r="F23" s="255"/>
      <c r="G23" s="255"/>
      <c r="H23" s="255"/>
      <c r="I23" s="256"/>
    </row>
    <row r="24" spans="2:9" ht="12.95" customHeight="1">
      <c r="B24" s="257" t="s">
        <v>256</v>
      </c>
      <c r="C24" s="258"/>
      <c r="D24" s="259"/>
      <c r="E24" s="260" t="s">
        <v>257</v>
      </c>
      <c r="F24" s="261"/>
      <c r="G24" s="260">
        <v>1</v>
      </c>
      <c r="H24" s="262"/>
      <c r="I24" s="261"/>
    </row>
    <row r="25" spans="2:9" ht="12.95" customHeight="1">
      <c r="B25" s="257" t="s">
        <v>285</v>
      </c>
      <c r="C25" s="258"/>
      <c r="D25" s="259"/>
      <c r="E25" s="260" t="s">
        <v>286</v>
      </c>
      <c r="F25" s="261"/>
      <c r="G25" s="260" t="s">
        <v>72</v>
      </c>
      <c r="H25" s="262"/>
      <c r="I25" s="261"/>
    </row>
    <row r="26" spans="2:9" ht="12.95" customHeight="1">
      <c r="B26" s="257" t="s">
        <v>239</v>
      </c>
      <c r="C26" s="258"/>
      <c r="D26" s="259"/>
      <c r="E26" s="260" t="s">
        <v>238</v>
      </c>
      <c r="F26" s="261"/>
      <c r="G26" s="260">
        <v>0.5</v>
      </c>
      <c r="H26" s="262"/>
      <c r="I26" s="261"/>
    </row>
    <row r="27" spans="2:9" ht="12.95" customHeight="1">
      <c r="B27" s="248" t="s">
        <v>246</v>
      </c>
      <c r="C27" s="249"/>
      <c r="D27" s="250"/>
      <c r="E27" s="263" t="s">
        <v>247</v>
      </c>
      <c r="F27" s="263"/>
      <c r="G27" s="251" t="s">
        <v>72</v>
      </c>
      <c r="H27" s="253"/>
      <c r="I27" s="252"/>
    </row>
    <row r="28" spans="2:9" ht="12.95" customHeight="1">
      <c r="B28" s="248" t="s">
        <v>119</v>
      </c>
      <c r="C28" s="249"/>
      <c r="D28" s="250"/>
      <c r="E28" s="251" t="s">
        <v>118</v>
      </c>
      <c r="F28" s="252"/>
      <c r="G28" s="251" t="s">
        <v>72</v>
      </c>
      <c r="H28" s="253"/>
      <c r="I28" s="252"/>
    </row>
    <row r="29" spans="2:9" ht="25.5" customHeight="1"/>
    <row r="30" spans="2:9" ht="22.5"/>
  </sheetData>
  <mergeCells count="52">
    <mergeCell ref="B15:I15"/>
    <mergeCell ref="B16:D16"/>
    <mergeCell ref="E16:F16"/>
    <mergeCell ref="G16:I16"/>
    <mergeCell ref="B13:D13"/>
    <mergeCell ref="E13:F13"/>
    <mergeCell ref="G13:I13"/>
    <mergeCell ref="G22:I22"/>
    <mergeCell ref="B22:D22"/>
    <mergeCell ref="E22:F22"/>
    <mergeCell ref="E21:F21"/>
    <mergeCell ref="G21:I21"/>
    <mergeCell ref="E20:F20"/>
    <mergeCell ref="G20:I20"/>
    <mergeCell ref="B21:D21"/>
    <mergeCell ref="B20:D20"/>
    <mergeCell ref="B17:I17"/>
    <mergeCell ref="B19:D19"/>
    <mergeCell ref="E19:F19"/>
    <mergeCell ref="G19:I19"/>
    <mergeCell ref="B18:D18"/>
    <mergeCell ref="E18:F18"/>
    <mergeCell ref="G18:I18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28:D28"/>
    <mergeCell ref="E28:F28"/>
    <mergeCell ref="G28:I28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  <mergeCell ref="B24:D24"/>
    <mergeCell ref="E24:F24"/>
    <mergeCell ref="G24:I2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0" t="s">
        <v>0</v>
      </c>
      <c r="C1" s="300"/>
      <c r="D1" s="5"/>
      <c r="E1" s="5"/>
      <c r="F1" s="5"/>
    </row>
    <row r="2" spans="1:6" ht="27.95" customHeight="1">
      <c r="A2" s="4"/>
      <c r="B2" s="301" t="s">
        <v>319</v>
      </c>
      <c r="C2" s="301"/>
      <c r="D2" s="301"/>
      <c r="E2" s="301"/>
      <c r="F2" s="301"/>
    </row>
    <row r="3" spans="1:6" ht="42.75" customHeight="1">
      <c r="B3" s="282" t="s">
        <v>46</v>
      </c>
      <c r="C3" s="283"/>
      <c r="D3" s="283"/>
      <c r="E3" s="283"/>
      <c r="F3" s="283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130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132</v>
      </c>
      <c r="E15" s="14">
        <v>978181.82</v>
      </c>
      <c r="F15" s="16" t="s">
        <v>54</v>
      </c>
    </row>
    <row r="16" spans="1:6" ht="20.100000000000001" customHeight="1">
      <c r="B16" s="11" t="s">
        <v>149</v>
      </c>
      <c r="C16" s="17" t="s">
        <v>51</v>
      </c>
      <c r="D16" s="15" t="s">
        <v>151</v>
      </c>
      <c r="E16" s="14" t="s">
        <v>54</v>
      </c>
      <c r="F16" s="16" t="s">
        <v>54</v>
      </c>
    </row>
    <row r="17" spans="2:6" ht="20.100000000000001" customHeight="1">
      <c r="B17" s="11" t="s">
        <v>150</v>
      </c>
      <c r="C17" s="17" t="s">
        <v>56</v>
      </c>
      <c r="D17" s="15" t="s">
        <v>152</v>
      </c>
      <c r="E17" s="14" t="s">
        <v>54</v>
      </c>
      <c r="F17" s="16" t="s">
        <v>54</v>
      </c>
    </row>
    <row r="18" spans="2:6" ht="20.100000000000001" customHeight="1">
      <c r="B18" s="11" t="s">
        <v>149</v>
      </c>
      <c r="C18" s="17" t="s">
        <v>56</v>
      </c>
      <c r="D18" s="15" t="s">
        <v>153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2026-04-29T10:56:50Z</cp:lastPrinted>
  <dcterms:created xsi:type="dcterms:W3CDTF">2024-09-12T06:50:39Z</dcterms:created>
  <dcterms:modified xsi:type="dcterms:W3CDTF">2026-04-29T10:56:56Z</dcterms:modified>
</cp:coreProperties>
</file>